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0" yWindow="135" windowWidth="24735" windowHeight="12435"/>
  </bookViews>
  <sheets>
    <sheet name="Qp &gt; Vb,0" sheetId="1" r:id="rId1"/>
    <sheet name="Tabel Bft" sheetId="2" state="hidden" r:id="rId2"/>
    <sheet name="Conversie Bft" sheetId="3" state="hidden" r:id="rId3"/>
  </sheets>
  <definedNames>
    <definedName name="_xlnm.Print_Area" localSheetId="0">'Qp &gt; Vb,0'!$B$2:$P$26</definedName>
  </definedNames>
  <calcPr calcId="145621"/>
</workbook>
</file>

<file path=xl/calcChain.xml><?xml version="1.0" encoding="utf-8"?>
<calcChain xmlns="http://schemas.openxmlformats.org/spreadsheetml/2006/main">
  <c r="I16" i="3" l="1"/>
  <c r="K15" i="3"/>
  <c r="I15" i="3"/>
  <c r="K14" i="3"/>
  <c r="I14" i="3"/>
  <c r="K13" i="3"/>
  <c r="I13" i="3"/>
  <c r="K12" i="3"/>
  <c r="I12" i="3"/>
  <c r="K11" i="3"/>
  <c r="I11" i="3"/>
  <c r="K10" i="3"/>
  <c r="I10" i="3"/>
  <c r="K9" i="3"/>
  <c r="I9" i="3"/>
  <c r="K8" i="3"/>
  <c r="I8" i="3"/>
  <c r="K7" i="3"/>
  <c r="I7" i="3"/>
  <c r="K6" i="3"/>
  <c r="I6" i="3"/>
  <c r="K5" i="3"/>
  <c r="I5" i="3"/>
  <c r="I4" i="3"/>
  <c r="H107" i="2" l="1"/>
  <c r="H235" i="2"/>
  <c r="G4" i="2"/>
  <c r="H4" i="2" s="1"/>
  <c r="G5" i="2"/>
  <c r="H5" i="2" s="1"/>
  <c r="G6" i="2"/>
  <c r="H6" i="2" s="1"/>
  <c r="G7" i="2"/>
  <c r="H7" i="2" s="1"/>
  <c r="G8" i="2"/>
  <c r="H8" i="2" s="1"/>
  <c r="G9" i="2"/>
  <c r="H9" i="2" s="1"/>
  <c r="G10" i="2"/>
  <c r="H10" i="2" s="1"/>
  <c r="G11" i="2"/>
  <c r="H11" i="2" s="1"/>
  <c r="G12" i="2"/>
  <c r="H12" i="2" s="1"/>
  <c r="G13" i="2"/>
  <c r="H13" i="2" s="1"/>
  <c r="G14" i="2"/>
  <c r="H14" i="2" s="1"/>
  <c r="G15" i="2"/>
  <c r="H15" i="2" s="1"/>
  <c r="G16" i="2"/>
  <c r="H16" i="2" s="1"/>
  <c r="G17" i="2"/>
  <c r="H17" i="2" s="1"/>
  <c r="G18" i="2"/>
  <c r="H18" i="2" s="1"/>
  <c r="G19" i="2"/>
  <c r="H19" i="2" s="1"/>
  <c r="G20" i="2"/>
  <c r="H20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 s="1"/>
  <c r="G31" i="2"/>
  <c r="H31" i="2" s="1"/>
  <c r="G32" i="2"/>
  <c r="H32" i="2" s="1"/>
  <c r="G33" i="2"/>
  <c r="H33" i="2" s="1"/>
  <c r="G34" i="2"/>
  <c r="H34" i="2" s="1"/>
  <c r="G35" i="2"/>
  <c r="H35" i="2" s="1"/>
  <c r="G36" i="2"/>
  <c r="H36" i="2" s="1"/>
  <c r="G37" i="2"/>
  <c r="H37" i="2" s="1"/>
  <c r="G38" i="2"/>
  <c r="H38" i="2" s="1"/>
  <c r="G39" i="2"/>
  <c r="H39" i="2" s="1"/>
  <c r="G40" i="2"/>
  <c r="H40" i="2" s="1"/>
  <c r="G41" i="2"/>
  <c r="H41" i="2" s="1"/>
  <c r="G42" i="2"/>
  <c r="H42" i="2" s="1"/>
  <c r="G43" i="2"/>
  <c r="H43" i="2" s="1"/>
  <c r="G44" i="2"/>
  <c r="H44" i="2" s="1"/>
  <c r="G45" i="2"/>
  <c r="H45" i="2" s="1"/>
  <c r="G46" i="2"/>
  <c r="H46" i="2" s="1"/>
  <c r="G47" i="2"/>
  <c r="H47" i="2" s="1"/>
  <c r="G48" i="2"/>
  <c r="H48" i="2" s="1"/>
  <c r="G49" i="2"/>
  <c r="H49" i="2" s="1"/>
  <c r="G50" i="2"/>
  <c r="H50" i="2" s="1"/>
  <c r="G51" i="2"/>
  <c r="H51" i="2" s="1"/>
  <c r="G52" i="2"/>
  <c r="H52" i="2" s="1"/>
  <c r="G53" i="2"/>
  <c r="H53" i="2" s="1"/>
  <c r="G54" i="2"/>
  <c r="H54" i="2" s="1"/>
  <c r="G55" i="2"/>
  <c r="H55" i="2" s="1"/>
  <c r="G56" i="2"/>
  <c r="H56" i="2" s="1"/>
  <c r="G57" i="2"/>
  <c r="H57" i="2" s="1"/>
  <c r="G58" i="2"/>
  <c r="H58" i="2" s="1"/>
  <c r="G59" i="2"/>
  <c r="H59" i="2" s="1"/>
  <c r="G60" i="2"/>
  <c r="H60" i="2" s="1"/>
  <c r="G61" i="2"/>
  <c r="H61" i="2" s="1"/>
  <c r="G62" i="2"/>
  <c r="H62" i="2" s="1"/>
  <c r="G63" i="2"/>
  <c r="H63" i="2" s="1"/>
  <c r="G64" i="2"/>
  <c r="H64" i="2" s="1"/>
  <c r="G65" i="2"/>
  <c r="H65" i="2" s="1"/>
  <c r="G66" i="2"/>
  <c r="H66" i="2" s="1"/>
  <c r="G67" i="2"/>
  <c r="H67" i="2" s="1"/>
  <c r="G68" i="2"/>
  <c r="H68" i="2" s="1"/>
  <c r="G69" i="2"/>
  <c r="H69" i="2" s="1"/>
  <c r="G70" i="2"/>
  <c r="H70" i="2" s="1"/>
  <c r="G71" i="2"/>
  <c r="H71" i="2" s="1"/>
  <c r="G72" i="2"/>
  <c r="H72" i="2" s="1"/>
  <c r="G73" i="2"/>
  <c r="H73" i="2" s="1"/>
  <c r="G74" i="2"/>
  <c r="H74" i="2" s="1"/>
  <c r="G75" i="2"/>
  <c r="H75" i="2" s="1"/>
  <c r="G76" i="2"/>
  <c r="H76" i="2" s="1"/>
  <c r="G77" i="2"/>
  <c r="H77" i="2" s="1"/>
  <c r="G78" i="2"/>
  <c r="H78" i="2" s="1"/>
  <c r="G79" i="2"/>
  <c r="H79" i="2" s="1"/>
  <c r="G80" i="2"/>
  <c r="H80" i="2" s="1"/>
  <c r="G81" i="2"/>
  <c r="H81" i="2" s="1"/>
  <c r="G82" i="2"/>
  <c r="H82" i="2" s="1"/>
  <c r="G83" i="2"/>
  <c r="H83" i="2" s="1"/>
  <c r="G84" i="2"/>
  <c r="H84" i="2" s="1"/>
  <c r="G85" i="2"/>
  <c r="H85" i="2" s="1"/>
  <c r="G86" i="2"/>
  <c r="H86" i="2" s="1"/>
  <c r="G87" i="2"/>
  <c r="H87" i="2" s="1"/>
  <c r="G88" i="2"/>
  <c r="H88" i="2" s="1"/>
  <c r="G89" i="2"/>
  <c r="H89" i="2" s="1"/>
  <c r="G90" i="2"/>
  <c r="H90" i="2" s="1"/>
  <c r="G91" i="2"/>
  <c r="H91" i="2" s="1"/>
  <c r="G92" i="2"/>
  <c r="H92" i="2" s="1"/>
  <c r="G93" i="2"/>
  <c r="H93" i="2" s="1"/>
  <c r="G94" i="2"/>
  <c r="H94" i="2" s="1"/>
  <c r="G95" i="2"/>
  <c r="H95" i="2" s="1"/>
  <c r="G96" i="2"/>
  <c r="H96" i="2" s="1"/>
  <c r="G97" i="2"/>
  <c r="H97" i="2" s="1"/>
  <c r="G98" i="2"/>
  <c r="H98" i="2" s="1"/>
  <c r="G99" i="2"/>
  <c r="H99" i="2" s="1"/>
  <c r="G100" i="2"/>
  <c r="H100" i="2" s="1"/>
  <c r="G101" i="2"/>
  <c r="H101" i="2" s="1"/>
  <c r="G102" i="2"/>
  <c r="H102" i="2" s="1"/>
  <c r="G103" i="2"/>
  <c r="H103" i="2" s="1"/>
  <c r="G104" i="2"/>
  <c r="H104" i="2" s="1"/>
  <c r="G105" i="2"/>
  <c r="H105" i="2" s="1"/>
  <c r="G106" i="2"/>
  <c r="H106" i="2" s="1"/>
  <c r="G107" i="2"/>
  <c r="G108" i="2"/>
  <c r="H108" i="2" s="1"/>
  <c r="G109" i="2"/>
  <c r="H109" i="2" s="1"/>
  <c r="G110" i="2"/>
  <c r="H110" i="2" s="1"/>
  <c r="G111" i="2"/>
  <c r="H111" i="2" s="1"/>
  <c r="G112" i="2"/>
  <c r="H112" i="2" s="1"/>
  <c r="G113" i="2"/>
  <c r="H113" i="2" s="1"/>
  <c r="G114" i="2"/>
  <c r="H114" i="2" s="1"/>
  <c r="G115" i="2"/>
  <c r="H115" i="2" s="1"/>
  <c r="G116" i="2"/>
  <c r="H116" i="2" s="1"/>
  <c r="G117" i="2"/>
  <c r="H117" i="2" s="1"/>
  <c r="G118" i="2"/>
  <c r="H118" i="2" s="1"/>
  <c r="G119" i="2"/>
  <c r="H119" i="2" s="1"/>
  <c r="G120" i="2"/>
  <c r="H120" i="2" s="1"/>
  <c r="G121" i="2"/>
  <c r="H121" i="2" s="1"/>
  <c r="G122" i="2"/>
  <c r="H122" i="2" s="1"/>
  <c r="G123" i="2"/>
  <c r="H123" i="2" s="1"/>
  <c r="G124" i="2"/>
  <c r="H124" i="2" s="1"/>
  <c r="G125" i="2"/>
  <c r="H125" i="2" s="1"/>
  <c r="G126" i="2"/>
  <c r="H126" i="2" s="1"/>
  <c r="G127" i="2"/>
  <c r="H127" i="2" s="1"/>
  <c r="G128" i="2"/>
  <c r="H128" i="2" s="1"/>
  <c r="G129" i="2"/>
  <c r="H129" i="2" s="1"/>
  <c r="G130" i="2"/>
  <c r="H130" i="2" s="1"/>
  <c r="G131" i="2"/>
  <c r="H131" i="2" s="1"/>
  <c r="G132" i="2"/>
  <c r="H132" i="2" s="1"/>
  <c r="G133" i="2"/>
  <c r="H133" i="2" s="1"/>
  <c r="G134" i="2"/>
  <c r="H134" i="2" s="1"/>
  <c r="G135" i="2"/>
  <c r="H135" i="2" s="1"/>
  <c r="G136" i="2"/>
  <c r="H136" i="2" s="1"/>
  <c r="G137" i="2"/>
  <c r="H137" i="2" s="1"/>
  <c r="G138" i="2"/>
  <c r="H138" i="2" s="1"/>
  <c r="G139" i="2"/>
  <c r="H139" i="2" s="1"/>
  <c r="G140" i="2"/>
  <c r="H140" i="2" s="1"/>
  <c r="G141" i="2"/>
  <c r="H141" i="2" s="1"/>
  <c r="G142" i="2"/>
  <c r="H142" i="2" s="1"/>
  <c r="G143" i="2"/>
  <c r="H143" i="2" s="1"/>
  <c r="G144" i="2"/>
  <c r="H144" i="2" s="1"/>
  <c r="G145" i="2"/>
  <c r="H145" i="2" s="1"/>
  <c r="G146" i="2"/>
  <c r="H146" i="2" s="1"/>
  <c r="G147" i="2"/>
  <c r="H147" i="2" s="1"/>
  <c r="G148" i="2"/>
  <c r="H148" i="2" s="1"/>
  <c r="G149" i="2"/>
  <c r="H149" i="2" s="1"/>
  <c r="G150" i="2"/>
  <c r="H150" i="2" s="1"/>
  <c r="G151" i="2"/>
  <c r="H151" i="2" s="1"/>
  <c r="G152" i="2"/>
  <c r="H152" i="2" s="1"/>
  <c r="G153" i="2"/>
  <c r="H153" i="2" s="1"/>
  <c r="G154" i="2"/>
  <c r="H154" i="2" s="1"/>
  <c r="G155" i="2"/>
  <c r="H155" i="2" s="1"/>
  <c r="G156" i="2"/>
  <c r="H156" i="2" s="1"/>
  <c r="G157" i="2"/>
  <c r="H157" i="2" s="1"/>
  <c r="G158" i="2"/>
  <c r="H158" i="2" s="1"/>
  <c r="G159" i="2"/>
  <c r="H159" i="2" s="1"/>
  <c r="G160" i="2"/>
  <c r="H160" i="2" s="1"/>
  <c r="G161" i="2"/>
  <c r="H161" i="2" s="1"/>
  <c r="G162" i="2"/>
  <c r="H162" i="2" s="1"/>
  <c r="G163" i="2"/>
  <c r="H163" i="2" s="1"/>
  <c r="G164" i="2"/>
  <c r="H164" i="2" s="1"/>
  <c r="G165" i="2"/>
  <c r="H165" i="2" s="1"/>
  <c r="G166" i="2"/>
  <c r="H166" i="2" s="1"/>
  <c r="G167" i="2"/>
  <c r="H167" i="2" s="1"/>
  <c r="G168" i="2"/>
  <c r="H168" i="2" s="1"/>
  <c r="G169" i="2"/>
  <c r="H169" i="2" s="1"/>
  <c r="G170" i="2"/>
  <c r="H170" i="2" s="1"/>
  <c r="G171" i="2"/>
  <c r="H171" i="2" s="1"/>
  <c r="G172" i="2"/>
  <c r="H172" i="2" s="1"/>
  <c r="G173" i="2"/>
  <c r="H173" i="2" s="1"/>
  <c r="G174" i="2"/>
  <c r="H174" i="2" s="1"/>
  <c r="G175" i="2"/>
  <c r="H175" i="2" s="1"/>
  <c r="G176" i="2"/>
  <c r="H176" i="2" s="1"/>
  <c r="G177" i="2"/>
  <c r="H177" i="2" s="1"/>
  <c r="G178" i="2"/>
  <c r="H178" i="2" s="1"/>
  <c r="G179" i="2"/>
  <c r="H179" i="2" s="1"/>
  <c r="G180" i="2"/>
  <c r="H180" i="2" s="1"/>
  <c r="G181" i="2"/>
  <c r="H181" i="2" s="1"/>
  <c r="G182" i="2"/>
  <c r="H182" i="2" s="1"/>
  <c r="G183" i="2"/>
  <c r="H183" i="2" s="1"/>
  <c r="G184" i="2"/>
  <c r="H184" i="2" s="1"/>
  <c r="G185" i="2"/>
  <c r="H185" i="2" s="1"/>
  <c r="G186" i="2"/>
  <c r="H186" i="2" s="1"/>
  <c r="G187" i="2"/>
  <c r="H187" i="2" s="1"/>
  <c r="G188" i="2"/>
  <c r="H188" i="2" s="1"/>
  <c r="G189" i="2"/>
  <c r="H189" i="2" s="1"/>
  <c r="G190" i="2"/>
  <c r="H190" i="2" s="1"/>
  <c r="G191" i="2"/>
  <c r="H191" i="2" s="1"/>
  <c r="G192" i="2"/>
  <c r="H192" i="2" s="1"/>
  <c r="G193" i="2"/>
  <c r="H193" i="2" s="1"/>
  <c r="G194" i="2"/>
  <c r="H194" i="2" s="1"/>
  <c r="G195" i="2"/>
  <c r="H195" i="2" s="1"/>
  <c r="G196" i="2"/>
  <c r="H196" i="2" s="1"/>
  <c r="G197" i="2"/>
  <c r="H197" i="2" s="1"/>
  <c r="G198" i="2"/>
  <c r="H198" i="2" s="1"/>
  <c r="G199" i="2"/>
  <c r="H199" i="2" s="1"/>
  <c r="G200" i="2"/>
  <c r="H200" i="2" s="1"/>
  <c r="G201" i="2"/>
  <c r="H201" i="2" s="1"/>
  <c r="G202" i="2"/>
  <c r="H202" i="2" s="1"/>
  <c r="G203" i="2"/>
  <c r="H203" i="2" s="1"/>
  <c r="G204" i="2"/>
  <c r="H204" i="2" s="1"/>
  <c r="G205" i="2"/>
  <c r="H205" i="2" s="1"/>
  <c r="G206" i="2"/>
  <c r="H206" i="2" s="1"/>
  <c r="G207" i="2"/>
  <c r="H207" i="2" s="1"/>
  <c r="G208" i="2"/>
  <c r="H208" i="2" s="1"/>
  <c r="G209" i="2"/>
  <c r="H209" i="2" s="1"/>
  <c r="G210" i="2"/>
  <c r="H210" i="2" s="1"/>
  <c r="G211" i="2"/>
  <c r="H211" i="2" s="1"/>
  <c r="G212" i="2"/>
  <c r="H212" i="2" s="1"/>
  <c r="G213" i="2"/>
  <c r="H213" i="2" s="1"/>
  <c r="G214" i="2"/>
  <c r="H214" i="2" s="1"/>
  <c r="G215" i="2"/>
  <c r="H215" i="2" s="1"/>
  <c r="G216" i="2"/>
  <c r="H216" i="2" s="1"/>
  <c r="G217" i="2"/>
  <c r="H217" i="2" s="1"/>
  <c r="G218" i="2"/>
  <c r="H218" i="2" s="1"/>
  <c r="G219" i="2"/>
  <c r="H219" i="2" s="1"/>
  <c r="G220" i="2"/>
  <c r="H220" i="2" s="1"/>
  <c r="G221" i="2"/>
  <c r="H221" i="2" s="1"/>
  <c r="G222" i="2"/>
  <c r="H222" i="2" s="1"/>
  <c r="G223" i="2"/>
  <c r="H223" i="2" s="1"/>
  <c r="G224" i="2"/>
  <c r="H224" i="2" s="1"/>
  <c r="G225" i="2"/>
  <c r="H225" i="2" s="1"/>
  <c r="G226" i="2"/>
  <c r="H226" i="2" s="1"/>
  <c r="G227" i="2"/>
  <c r="H227" i="2" s="1"/>
  <c r="G228" i="2"/>
  <c r="H228" i="2" s="1"/>
  <c r="G229" i="2"/>
  <c r="H229" i="2" s="1"/>
  <c r="G230" i="2"/>
  <c r="H230" i="2" s="1"/>
  <c r="G231" i="2"/>
  <c r="H231" i="2" s="1"/>
  <c r="G232" i="2"/>
  <c r="H232" i="2" s="1"/>
  <c r="G233" i="2"/>
  <c r="H233" i="2" s="1"/>
  <c r="G234" i="2"/>
  <c r="H234" i="2" s="1"/>
  <c r="G235" i="2"/>
  <c r="G236" i="2"/>
  <c r="H236" i="2" s="1"/>
  <c r="G237" i="2"/>
  <c r="H237" i="2" s="1"/>
  <c r="G238" i="2"/>
  <c r="H238" i="2" s="1"/>
  <c r="G239" i="2"/>
  <c r="H239" i="2" s="1"/>
  <c r="G240" i="2"/>
  <c r="H240" i="2" s="1"/>
  <c r="G241" i="2"/>
  <c r="H241" i="2" s="1"/>
  <c r="G242" i="2"/>
  <c r="H242" i="2" s="1"/>
  <c r="G243" i="2"/>
  <c r="H243" i="2" s="1"/>
  <c r="G244" i="2"/>
  <c r="H244" i="2" s="1"/>
  <c r="G245" i="2"/>
  <c r="H245" i="2" s="1"/>
  <c r="G246" i="2"/>
  <c r="H246" i="2" s="1"/>
  <c r="G247" i="2"/>
  <c r="H247" i="2" s="1"/>
  <c r="G248" i="2"/>
  <c r="H248" i="2" s="1"/>
  <c r="G249" i="2"/>
  <c r="H249" i="2" s="1"/>
  <c r="G250" i="2"/>
  <c r="H250" i="2" s="1"/>
  <c r="G251" i="2"/>
  <c r="H251" i="2" s="1"/>
  <c r="G252" i="2"/>
  <c r="H252" i="2" s="1"/>
  <c r="G253" i="2"/>
  <c r="H253" i="2" s="1"/>
  <c r="G254" i="2"/>
  <c r="H254" i="2" s="1"/>
  <c r="G255" i="2"/>
  <c r="H255" i="2" s="1"/>
  <c r="G256" i="2"/>
  <c r="H256" i="2" s="1"/>
  <c r="G257" i="2"/>
  <c r="H257" i="2" s="1"/>
  <c r="G258" i="2"/>
  <c r="H258" i="2" s="1"/>
  <c r="G259" i="2"/>
  <c r="H259" i="2" s="1"/>
  <c r="G260" i="2"/>
  <c r="H260" i="2" s="1"/>
  <c r="G261" i="2"/>
  <c r="H261" i="2" s="1"/>
  <c r="G262" i="2"/>
  <c r="H262" i="2" s="1"/>
  <c r="G263" i="2"/>
  <c r="H263" i="2" s="1"/>
  <c r="G264" i="2"/>
  <c r="H264" i="2" s="1"/>
  <c r="G265" i="2"/>
  <c r="H265" i="2" s="1"/>
  <c r="G266" i="2"/>
  <c r="H266" i="2" s="1"/>
  <c r="G267" i="2"/>
  <c r="H267" i="2" s="1"/>
  <c r="G268" i="2"/>
  <c r="H268" i="2" s="1"/>
  <c r="G269" i="2"/>
  <c r="H269" i="2" s="1"/>
  <c r="G270" i="2"/>
  <c r="H270" i="2" s="1"/>
  <c r="G271" i="2"/>
  <c r="H271" i="2" s="1"/>
  <c r="G272" i="2"/>
  <c r="H272" i="2" s="1"/>
  <c r="G273" i="2"/>
  <c r="H273" i="2" s="1"/>
  <c r="G274" i="2"/>
  <c r="H274" i="2" s="1"/>
  <c r="G275" i="2"/>
  <c r="H275" i="2" s="1"/>
  <c r="G276" i="2"/>
  <c r="H276" i="2" s="1"/>
  <c r="G277" i="2"/>
  <c r="H277" i="2" s="1"/>
  <c r="G278" i="2"/>
  <c r="H278" i="2" s="1"/>
  <c r="G279" i="2"/>
  <c r="H279" i="2" s="1"/>
  <c r="G280" i="2"/>
  <c r="H280" i="2" s="1"/>
  <c r="G281" i="2"/>
  <c r="H281" i="2" s="1"/>
  <c r="G282" i="2"/>
  <c r="H282" i="2" s="1"/>
  <c r="G283" i="2"/>
  <c r="H283" i="2" s="1"/>
  <c r="G284" i="2"/>
  <c r="H284" i="2" s="1"/>
  <c r="G285" i="2"/>
  <c r="H285" i="2" s="1"/>
  <c r="G286" i="2"/>
  <c r="H286" i="2" s="1"/>
  <c r="G287" i="2"/>
  <c r="H287" i="2" s="1"/>
  <c r="G288" i="2"/>
  <c r="H288" i="2" s="1"/>
  <c r="G289" i="2"/>
  <c r="H289" i="2" s="1"/>
  <c r="G290" i="2"/>
  <c r="H290" i="2" s="1"/>
  <c r="G291" i="2"/>
  <c r="H291" i="2" s="1"/>
  <c r="G292" i="2"/>
  <c r="H292" i="2" s="1"/>
  <c r="G293" i="2"/>
  <c r="H293" i="2" s="1"/>
  <c r="G294" i="2"/>
  <c r="H294" i="2" s="1"/>
  <c r="G295" i="2"/>
  <c r="H295" i="2" s="1"/>
  <c r="G296" i="2"/>
  <c r="H296" i="2" s="1"/>
  <c r="G297" i="2"/>
  <c r="H297" i="2" s="1"/>
  <c r="G298" i="2"/>
  <c r="H298" i="2" s="1"/>
  <c r="G299" i="2"/>
  <c r="H299" i="2" s="1"/>
  <c r="G300" i="2"/>
  <c r="H300" i="2" s="1"/>
  <c r="G301" i="2"/>
  <c r="H301" i="2" s="1"/>
  <c r="G302" i="2"/>
  <c r="H302" i="2" s="1"/>
  <c r="G303" i="2"/>
  <c r="H303" i="2" s="1"/>
  <c r="G304" i="2"/>
  <c r="H304" i="2" s="1"/>
  <c r="G305" i="2"/>
  <c r="H305" i="2" s="1"/>
  <c r="G306" i="2"/>
  <c r="H306" i="2" s="1"/>
  <c r="G307" i="2"/>
  <c r="H307" i="2" s="1"/>
  <c r="G308" i="2"/>
  <c r="H308" i="2" s="1"/>
  <c r="G309" i="2"/>
  <c r="H309" i="2" s="1"/>
  <c r="G310" i="2"/>
  <c r="H310" i="2" s="1"/>
  <c r="G311" i="2"/>
  <c r="H311" i="2" s="1"/>
  <c r="G312" i="2"/>
  <c r="H312" i="2" s="1"/>
  <c r="G313" i="2"/>
  <c r="H313" i="2" s="1"/>
  <c r="G314" i="2"/>
  <c r="H314" i="2" s="1"/>
  <c r="G315" i="2"/>
  <c r="H315" i="2" s="1"/>
  <c r="G316" i="2"/>
  <c r="H316" i="2" s="1"/>
  <c r="G317" i="2"/>
  <c r="H317" i="2" s="1"/>
  <c r="G318" i="2"/>
  <c r="H318" i="2" s="1"/>
  <c r="G319" i="2"/>
  <c r="H319" i="2" s="1"/>
  <c r="G320" i="2"/>
  <c r="H320" i="2" s="1"/>
  <c r="G321" i="2"/>
  <c r="H321" i="2" s="1"/>
  <c r="G322" i="2"/>
  <c r="H322" i="2" s="1"/>
  <c r="G323" i="2"/>
  <c r="H323" i="2" s="1"/>
  <c r="G324" i="2"/>
  <c r="H324" i="2" s="1"/>
  <c r="G325" i="2"/>
  <c r="H325" i="2" s="1"/>
  <c r="G326" i="2"/>
  <c r="H326" i="2" s="1"/>
  <c r="G327" i="2"/>
  <c r="H327" i="2" s="1"/>
  <c r="G328" i="2"/>
  <c r="H328" i="2" s="1"/>
  <c r="G329" i="2"/>
  <c r="H329" i="2" s="1"/>
  <c r="G330" i="2"/>
  <c r="H330" i="2" s="1"/>
  <c r="G331" i="2"/>
  <c r="H331" i="2" s="1"/>
  <c r="G332" i="2"/>
  <c r="H332" i="2" s="1"/>
  <c r="G333" i="2"/>
  <c r="H333" i="2" s="1"/>
  <c r="G3" i="2"/>
  <c r="H3" i="2" s="1"/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" i="2"/>
  <c r="H8" i="1" l="1"/>
  <c r="H11" i="1" s="1"/>
  <c r="H7" i="1"/>
  <c r="O13" i="1" s="1"/>
  <c r="I5" i="1"/>
  <c r="O15" i="1" l="1"/>
  <c r="O17" i="1"/>
  <c r="K20" i="1" s="1"/>
  <c r="K22" i="1" l="1"/>
  <c r="K24" i="1" l="1"/>
  <c r="N24" i="1" l="1"/>
  <c r="B18" i="3" s="1"/>
  <c r="C18" i="3" l="1"/>
  <c r="E18" i="3"/>
  <c r="N21" i="1" l="1"/>
</calcChain>
</file>

<file path=xl/comments1.xml><?xml version="1.0" encoding="utf-8"?>
<comments xmlns="http://schemas.openxmlformats.org/spreadsheetml/2006/main">
  <authors>
    <author>Rob Jense</author>
  </authors>
  <commentList>
    <comment ref="H4" authorId="0">
      <text>
        <r>
          <rPr>
            <sz val="8"/>
            <color indexed="81"/>
            <rFont val="Tahoma"/>
            <family val="2"/>
          </rPr>
          <t>De karakteristieke waarde van de extreme stuwdruk waar het object op ontworpen is.</t>
        </r>
      </text>
    </comment>
  </commentList>
</comments>
</file>

<file path=xl/sharedStrings.xml><?xml version="1.0" encoding="utf-8"?>
<sst xmlns="http://schemas.openxmlformats.org/spreadsheetml/2006/main" count="150" uniqueCount="94">
  <si>
    <t>Invoergegevens:</t>
  </si>
  <si>
    <t>Extreme stuwdruk</t>
  </si>
  <si>
    <t>[kN/m2]</t>
  </si>
  <si>
    <t>Terreincategorieën - Tabel NB.3-4.1</t>
  </si>
  <si>
    <t>Onbebouwd gebied</t>
  </si>
  <si>
    <t>Terreincategorie</t>
  </si>
  <si>
    <t>Ruwheidslengte</t>
  </si>
  <si>
    <t>[m]</t>
  </si>
  <si>
    <t>Minimale hoogte</t>
  </si>
  <si>
    <t>Zee of kustgebied aan zee</t>
  </si>
  <si>
    <t>Maximale hoogte</t>
  </si>
  <si>
    <t>II</t>
  </si>
  <si>
    <t>Bebouwd gebied</t>
  </si>
  <si>
    <t>III</t>
  </si>
  <si>
    <t>Dichtheid van lucht</t>
  </si>
  <si>
    <t>ruwheidslengte volgens art. 4.3.2(1)</t>
  </si>
  <si>
    <t xml:space="preserve">Windrichtingsfactor </t>
  </si>
  <si>
    <t>[-]</t>
  </si>
  <si>
    <t>minimale hoogte volgens art. 4.3.2(1)</t>
  </si>
  <si>
    <t>Seizoensfactor</t>
  </si>
  <si>
    <t>Turbulentiefactor</t>
  </si>
  <si>
    <t>Orografiefactor</t>
  </si>
  <si>
    <t>Turbulentie-intensiteit</t>
  </si>
  <si>
    <t>Terreinfactor</t>
  </si>
  <si>
    <t>Ruwheidsfactor</t>
  </si>
  <si>
    <t>[m/sec]</t>
  </si>
  <si>
    <t>toelaatbare windsnelheid is:</t>
  </si>
  <si>
    <r>
      <t>[kg/m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]</t>
    </r>
  </si>
  <si>
    <t>V b,0</t>
  </si>
  <si>
    <t>Kracht</t>
  </si>
  <si>
    <t>[Bft]</t>
  </si>
  <si>
    <r>
      <t>Rekenhoogte voor I</t>
    </r>
    <r>
      <rPr>
        <vertAlign val="subscript"/>
        <sz val="10"/>
        <rFont val="Calibri"/>
        <family val="2"/>
        <scheme val="minor"/>
      </rPr>
      <t>v</t>
    </r>
    <r>
      <rPr>
        <sz val="10"/>
        <rFont val="Calibri"/>
        <family val="2"/>
        <scheme val="minor"/>
      </rPr>
      <t xml:space="preserve"> (z) en c</t>
    </r>
    <r>
      <rPr>
        <vertAlign val="subscript"/>
        <sz val="10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 (z)</t>
    </r>
  </si>
  <si>
    <t xml:space="preserve"> </t>
  </si>
  <si>
    <t>Formule Wikipedia:</t>
  </si>
  <si>
    <r>
      <t>Vb,0 = 0,836 * B^</t>
    </r>
    <r>
      <rPr>
        <vertAlign val="superscript"/>
        <sz val="11"/>
        <color theme="1"/>
        <rFont val="Calibri"/>
        <family val="2"/>
        <scheme val="minor"/>
      </rPr>
      <t>3/2</t>
    </r>
  </si>
  <si>
    <t>Bft</t>
  </si>
  <si>
    <t>&gt;</t>
  </si>
  <si>
    <t>Hoogte bouwsel boven maaiveld</t>
  </si>
  <si>
    <r>
      <t>NEN-EN 1991-1-4   /   Hfdst. 4   /   Terugrekening van  q</t>
    </r>
    <r>
      <rPr>
        <b/>
        <vertAlign val="subscript"/>
        <sz val="14"/>
        <rFont val="Calibri"/>
        <family val="2"/>
        <scheme val="minor"/>
      </rPr>
      <t>p</t>
    </r>
    <r>
      <rPr>
        <b/>
        <sz val="14"/>
        <rFont val="Calibri"/>
        <family val="2"/>
        <scheme val="minor"/>
      </rPr>
      <t xml:space="preserve"> (z)  naar  v</t>
    </r>
    <r>
      <rPr>
        <b/>
        <vertAlign val="subscript"/>
        <sz val="14"/>
        <rFont val="Calibri"/>
        <family val="2"/>
        <scheme val="minor"/>
      </rPr>
      <t>b,0</t>
    </r>
  </si>
  <si>
    <r>
      <t>c</t>
    </r>
    <r>
      <rPr>
        <vertAlign val="subscript"/>
        <sz val="10"/>
        <rFont val="Calibri"/>
        <family val="2"/>
        <scheme val="minor"/>
      </rPr>
      <t>dir</t>
    </r>
    <r>
      <rPr>
        <sz val="10"/>
        <rFont val="Calibri"/>
        <family val="2"/>
        <scheme val="minor"/>
      </rPr>
      <t xml:space="preserve"> =</t>
    </r>
  </si>
  <si>
    <r>
      <t>c</t>
    </r>
    <r>
      <rPr>
        <vertAlign val="subscript"/>
        <sz val="10"/>
        <rFont val="Calibri"/>
        <family val="2"/>
        <scheme val="minor"/>
      </rPr>
      <t>season</t>
    </r>
    <r>
      <rPr>
        <sz val="10"/>
        <rFont val="Calibri"/>
        <family val="2"/>
        <scheme val="minor"/>
      </rPr>
      <t xml:space="preserve"> =</t>
    </r>
  </si>
  <si>
    <r>
      <t>k</t>
    </r>
    <r>
      <rPr>
        <vertAlign val="subscript"/>
        <sz val="10"/>
        <rFont val="Calibri"/>
        <family val="2"/>
        <scheme val="minor"/>
      </rPr>
      <t>l</t>
    </r>
    <r>
      <rPr>
        <sz val="10"/>
        <rFont val="Calibri"/>
        <family val="2"/>
        <scheme val="minor"/>
      </rPr>
      <t xml:space="preserve"> =</t>
    </r>
  </si>
  <si>
    <r>
      <t>c</t>
    </r>
    <r>
      <rPr>
        <vertAlign val="subscript"/>
        <sz val="10"/>
        <rFont val="Calibri"/>
        <family val="2"/>
        <scheme val="minor"/>
      </rPr>
      <t>0</t>
    </r>
    <r>
      <rPr>
        <sz val="10"/>
        <rFont val="Calibri"/>
        <family val="2"/>
        <scheme val="minor"/>
      </rPr>
      <t xml:space="preserve"> (z) =</t>
    </r>
  </si>
  <si>
    <r>
      <t>N.B.  &gt;  V</t>
    </r>
    <r>
      <rPr>
        <vertAlign val="subscript"/>
        <sz val="9"/>
        <color theme="1"/>
        <rFont val="Calibri"/>
        <family val="2"/>
        <scheme val="minor"/>
      </rPr>
      <t>b,0</t>
    </r>
    <r>
      <rPr>
        <sz val="9"/>
        <color theme="1"/>
        <rFont val="Calibri"/>
        <family val="2"/>
        <scheme val="minor"/>
      </rPr>
      <t xml:space="preserve"> is de door een weerstation (bijv. KNMI) opgegeven of voorspelde windsnelheid</t>
    </r>
  </si>
  <si>
    <r>
      <t>en vergelijkbaar met de V</t>
    </r>
    <r>
      <rPr>
        <vertAlign val="subscript"/>
        <sz val="9"/>
        <color theme="1"/>
        <rFont val="Calibri"/>
        <family val="2"/>
        <scheme val="minor"/>
      </rPr>
      <t>b,0</t>
    </r>
    <r>
      <rPr>
        <sz val="9"/>
        <color theme="1"/>
        <rFont val="Calibri"/>
        <family val="2"/>
        <scheme val="minor"/>
      </rPr>
      <t xml:space="preserve"> - waarden uit tabel NB.1 van NEN-EN-1991-1-4 </t>
    </r>
  </si>
  <si>
    <r>
      <t>N.B.  &gt;  V</t>
    </r>
    <r>
      <rPr>
        <vertAlign val="subscript"/>
        <sz val="9"/>
        <color theme="1"/>
        <rFont val="Calibri"/>
        <family val="2"/>
        <scheme val="minor"/>
      </rPr>
      <t>m</t>
    </r>
    <r>
      <rPr>
        <sz val="9"/>
        <color theme="1"/>
        <rFont val="Calibri"/>
        <family val="2"/>
        <scheme val="minor"/>
      </rPr>
      <t>(z) is de in het veld gemeten windsnelheid op hoogte z</t>
    </r>
  </si>
  <si>
    <r>
      <t>z</t>
    </r>
    <r>
      <rPr>
        <vertAlign val="subscript"/>
        <sz val="10"/>
        <rFont val="Calibri"/>
        <family val="2"/>
        <scheme val="minor"/>
      </rPr>
      <t>0</t>
    </r>
    <r>
      <rPr>
        <sz val="10"/>
        <rFont val="Calibri"/>
        <family val="2"/>
        <scheme val="minor"/>
      </rPr>
      <t xml:space="preserve"> =</t>
    </r>
  </si>
  <si>
    <r>
      <t>z</t>
    </r>
    <r>
      <rPr>
        <vertAlign val="subscript"/>
        <sz val="10"/>
        <rFont val="Calibri"/>
        <family val="2"/>
        <scheme val="minor"/>
      </rPr>
      <t>min</t>
    </r>
    <r>
      <rPr>
        <sz val="10"/>
        <rFont val="Calibri"/>
        <family val="2"/>
        <scheme val="minor"/>
      </rPr>
      <t xml:space="preserve"> =</t>
    </r>
  </si>
  <si>
    <r>
      <t>z</t>
    </r>
    <r>
      <rPr>
        <vertAlign val="subscript"/>
        <sz val="10"/>
        <rFont val="Calibri"/>
        <family val="2"/>
        <scheme val="minor"/>
      </rPr>
      <t>max</t>
    </r>
    <r>
      <rPr>
        <sz val="10"/>
        <rFont val="Calibri"/>
        <family val="2"/>
        <scheme val="minor"/>
      </rPr>
      <t xml:space="preserve"> =</t>
    </r>
  </si>
  <si>
    <t>z =</t>
  </si>
  <si>
    <r>
      <rPr>
        <sz val="12"/>
        <rFont val="Symbol"/>
        <family val="1"/>
        <charset val="2"/>
      </rPr>
      <t>r</t>
    </r>
    <r>
      <rPr>
        <sz val="10"/>
        <rFont val="Calibri"/>
        <family val="2"/>
        <scheme val="minor"/>
      </rPr>
      <t xml:space="preserve"> =</t>
    </r>
  </si>
  <si>
    <r>
      <t>z</t>
    </r>
    <r>
      <rPr>
        <b/>
        <vertAlign val="subscript"/>
        <sz val="10"/>
        <rFont val="Calibri"/>
        <family val="2"/>
        <scheme val="minor"/>
      </rPr>
      <t>0</t>
    </r>
  </si>
  <si>
    <r>
      <t>z</t>
    </r>
    <r>
      <rPr>
        <b/>
        <vertAlign val="subscript"/>
        <sz val="10"/>
        <rFont val="Calibri"/>
        <family val="2"/>
        <scheme val="minor"/>
      </rPr>
      <t>min</t>
    </r>
  </si>
  <si>
    <r>
      <t>z</t>
    </r>
    <r>
      <rPr>
        <vertAlign val="subscript"/>
        <sz val="10"/>
        <rFont val="Calibri"/>
        <family val="2"/>
        <scheme val="minor"/>
      </rPr>
      <t>min</t>
    </r>
    <r>
      <rPr>
        <sz val="10"/>
        <rFont val="Calibri"/>
        <family val="2"/>
        <scheme val="minor"/>
      </rPr>
      <t xml:space="preserve"> = </t>
    </r>
  </si>
  <si>
    <t>Auteur: ir. R. Jense</t>
  </si>
  <si>
    <t>(versie 30-04-2019)</t>
  </si>
  <si>
    <t>van windkracht</t>
  </si>
  <si>
    <t>Conversietabel windsnelheden - windkracht op de schaal van Beaufort</t>
  </si>
  <si>
    <t>m/sec</t>
  </si>
  <si>
    <t>knopen</t>
  </si>
  <si>
    <t>km/uur</t>
  </si>
  <si>
    <t>Benaming</t>
  </si>
  <si>
    <t>Kenmerken</t>
  </si>
  <si>
    <t>&lt; 0,9</t>
  </si>
  <si>
    <t>Windstil</t>
  </si>
  <si>
    <t>Rook stijgt (recht) omhoog</t>
  </si>
  <si>
    <t xml:space="preserve"> -</t>
  </si>
  <si>
    <t>Zwakke wind</t>
  </si>
  <si>
    <t>Rookpluimen geven richting aan</t>
  </si>
  <si>
    <t>Bladeren ritselen</t>
  </si>
  <si>
    <t>Matige wind</t>
  </si>
  <si>
    <t>Bladeren, twijgen voortdurend in beweging</t>
  </si>
  <si>
    <t>Stof en papier dwarrelen op</t>
  </si>
  <si>
    <t>Vrij krachtige wind</t>
  </si>
  <si>
    <t>Takken maken zwaaiende bewegingen</t>
  </si>
  <si>
    <t>Krachtige wind</t>
  </si>
  <si>
    <t>Grote takken bewegen</t>
  </si>
  <si>
    <t>Harde wind</t>
  </si>
  <si>
    <t>Bomen bewegen</t>
  </si>
  <si>
    <t>Stormachtige wind</t>
  </si>
  <si>
    <t>Twijgen breken af</t>
  </si>
  <si>
    <t>Storm</t>
  </si>
  <si>
    <t>Takken breken af, dakpannen waaien weg</t>
  </si>
  <si>
    <t>Zware storm</t>
  </si>
  <si>
    <t>Bomen worden ontworteld</t>
  </si>
  <si>
    <t>Zeer zware storm</t>
  </si>
  <si>
    <t>Uitgebreide schade bossen en gebouwen</t>
  </si>
  <si>
    <t>&gt; 64</t>
  </si>
  <si>
    <t>Orkaan</t>
  </si>
  <si>
    <t>Niets blijft meer overeind</t>
  </si>
  <si>
    <t>Binnen de bandbreedte</t>
  </si>
  <si>
    <t>volgens Beaufort:</t>
  </si>
  <si>
    <t>hoog</t>
  </si>
  <si>
    <r>
      <t>q</t>
    </r>
    <r>
      <rPr>
        <b/>
        <vertAlign val="subscript"/>
        <sz val="11"/>
        <rFont val="Calibri"/>
        <family val="2"/>
        <scheme val="minor"/>
      </rPr>
      <t>p</t>
    </r>
    <r>
      <rPr>
        <b/>
        <sz val="11"/>
        <rFont val="Calibri"/>
        <family val="2"/>
        <scheme val="minor"/>
      </rPr>
      <t xml:space="preserve"> (z)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</si>
</sst>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vertAlign val="subscript"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indexed="81"/>
      <name val="Tahoma"/>
      <family val="2"/>
    </font>
    <font>
      <sz val="12"/>
      <name val="Symbol"/>
      <family val="1"/>
      <charset val="2"/>
    </font>
    <font>
      <sz val="8"/>
      <color theme="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165" fontId="0" fillId="2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Font="1" applyProtection="1"/>
    <xf numFmtId="0" fontId="10" fillId="0" borderId="0" xfId="0" applyFont="1" applyProtection="1"/>
    <xf numFmtId="0" fontId="0" fillId="0" borderId="0" xfId="0" applyFont="1" applyAlignment="1" applyProtection="1"/>
    <xf numFmtId="0" fontId="0" fillId="0" borderId="0" xfId="0" applyFont="1" applyAlignment="1" applyProtection="1">
      <alignment horizontal="center"/>
    </xf>
    <xf numFmtId="0" fontId="2" fillId="0" borderId="0" xfId="0" applyFont="1" applyProtection="1"/>
    <xf numFmtId="0" fontId="0" fillId="0" borderId="4" xfId="0" applyFont="1" applyBorder="1" applyProtection="1"/>
    <xf numFmtId="0" fontId="0" fillId="0" borderId="0" xfId="0" applyFont="1" applyBorder="1" applyProtection="1"/>
    <xf numFmtId="0" fontId="0" fillId="0" borderId="5" xfId="0" applyFont="1" applyBorder="1" applyProtection="1"/>
    <xf numFmtId="164" fontId="0" fillId="0" borderId="0" xfId="0" applyNumberFormat="1" applyAlignment="1" applyProtection="1">
      <alignment horizontal="center"/>
    </xf>
    <xf numFmtId="0" fontId="4" fillId="0" borderId="4" xfId="0" applyFont="1" applyBorder="1" applyProtection="1"/>
    <xf numFmtId="0" fontId="4" fillId="0" borderId="0" xfId="0" applyFont="1" applyBorder="1" applyProtection="1"/>
    <xf numFmtId="166" fontId="0" fillId="0" borderId="0" xfId="0" applyNumberFormat="1" applyProtection="1"/>
    <xf numFmtId="0" fontId="5" fillId="0" borderId="9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left" vertical="center"/>
    </xf>
    <xf numFmtId="0" fontId="0" fillId="0" borderId="10" xfId="0" applyFont="1" applyBorder="1" applyProtection="1"/>
    <xf numFmtId="0" fontId="0" fillId="0" borderId="11" xfId="0" applyFont="1" applyBorder="1" applyProtection="1"/>
    <xf numFmtId="0" fontId="0" fillId="0" borderId="12" xfId="0" applyFont="1" applyBorder="1" applyProtection="1"/>
    <xf numFmtId="0" fontId="0" fillId="0" borderId="13" xfId="0" applyFont="1" applyBorder="1" applyAlignment="1" applyProtection="1">
      <alignment horizontal="center"/>
    </xf>
    <xf numFmtId="0" fontId="0" fillId="0" borderId="0" xfId="0" applyProtection="1"/>
    <xf numFmtId="0" fontId="0" fillId="0" borderId="1" xfId="0" applyFont="1" applyBorder="1" applyAlignment="1" applyProtection="1"/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14" xfId="0" applyNumberFormat="1" applyFont="1" applyBorder="1" applyAlignment="1" applyProtection="1">
      <alignment horizontal="center"/>
    </xf>
    <xf numFmtId="164" fontId="0" fillId="0" borderId="14" xfId="0" applyNumberFormat="1" applyFont="1" applyBorder="1" applyAlignment="1" applyProtection="1">
      <alignment horizontal="center"/>
    </xf>
    <xf numFmtId="1" fontId="0" fillId="0" borderId="14" xfId="0" applyNumberFormat="1" applyFont="1" applyBorder="1" applyAlignment="1" applyProtection="1">
      <alignment horizontal="center"/>
    </xf>
    <xf numFmtId="0" fontId="4" fillId="0" borderId="0" xfId="0" applyFont="1" applyFill="1" applyBorder="1" applyProtection="1"/>
    <xf numFmtId="0" fontId="13" fillId="0" borderId="14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/>
    </xf>
    <xf numFmtId="164" fontId="0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1" fontId="0" fillId="0" borderId="0" xfId="0" applyNumberFormat="1" applyFont="1" applyBorder="1" applyAlignment="1" applyProtection="1">
      <alignment horizontal="center"/>
    </xf>
    <xf numFmtId="0" fontId="0" fillId="0" borderId="6" xfId="0" applyFont="1" applyBorder="1" applyProtection="1"/>
    <xf numFmtId="0" fontId="0" fillId="0" borderId="7" xfId="0" applyFont="1" applyFill="1" applyBorder="1" applyAlignment="1" applyProtection="1">
      <alignment horizontal="right"/>
    </xf>
    <xf numFmtId="0" fontId="0" fillId="0" borderId="7" xfId="0" applyFont="1" applyFill="1" applyBorder="1" applyAlignment="1" applyProtection="1"/>
    <xf numFmtId="0" fontId="0" fillId="0" borderId="7" xfId="0" applyFont="1" applyBorder="1" applyAlignment="1" applyProtection="1"/>
    <xf numFmtId="0" fontId="0" fillId="0" borderId="8" xfId="0" applyFont="1" applyBorder="1" applyProtection="1"/>
    <xf numFmtId="0" fontId="0" fillId="0" borderId="11" xfId="0" applyFont="1" applyFill="1" applyBorder="1" applyAlignment="1" applyProtection="1">
      <alignment horizontal="right"/>
    </xf>
    <xf numFmtId="0" fontId="0" fillId="0" borderId="11" xfId="0" applyFont="1" applyFill="1" applyBorder="1" applyAlignment="1" applyProtection="1"/>
    <xf numFmtId="0" fontId="0" fillId="0" borderId="11" xfId="0" applyFont="1" applyBorder="1" applyAlignment="1" applyProtection="1"/>
    <xf numFmtId="0" fontId="0" fillId="0" borderId="0" xfId="0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/>
    <xf numFmtId="0" fontId="0" fillId="0" borderId="0" xfId="0" applyFont="1" applyBorder="1" applyAlignment="1" applyProtection="1"/>
    <xf numFmtId="0" fontId="4" fillId="0" borderId="5" xfId="0" applyFont="1" applyBorder="1" applyProtection="1"/>
    <xf numFmtId="0" fontId="4" fillId="0" borderId="0" xfId="0" applyFont="1" applyBorder="1" applyAlignment="1" applyProtection="1">
      <alignment horizontal="center"/>
    </xf>
    <xf numFmtId="0" fontId="11" fillId="0" borderId="0" xfId="0" applyFont="1" applyBorder="1" applyProtection="1"/>
    <xf numFmtId="165" fontId="1" fillId="0" borderId="0" xfId="0" applyNumberFormat="1" applyFont="1" applyBorder="1" applyAlignment="1" applyProtection="1">
      <alignment horizontal="center"/>
    </xf>
    <xf numFmtId="0" fontId="9" fillId="0" borderId="0" xfId="0" applyFont="1" applyProtection="1"/>
    <xf numFmtId="0" fontId="9" fillId="0" borderId="11" xfId="0" applyFont="1" applyBorder="1" applyProtection="1"/>
    <xf numFmtId="0" fontId="0" fillId="0" borderId="0" xfId="0" applyFont="1" applyBorder="1" applyAlignment="1" applyProtection="1">
      <alignment horizontal="center"/>
    </xf>
    <xf numFmtId="165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2" fontId="0" fillId="0" borderId="0" xfId="0" applyNumberFormat="1"/>
    <xf numFmtId="2" fontId="15" fillId="0" borderId="0" xfId="0" applyNumberFormat="1" applyFont="1"/>
    <xf numFmtId="165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2" fontId="0" fillId="0" borderId="11" xfId="0" applyNumberFormat="1" applyBorder="1"/>
    <xf numFmtId="165" fontId="17" fillId="0" borderId="11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1" xfId="0" applyFont="1" applyBorder="1"/>
    <xf numFmtId="2" fontId="17" fillId="0" borderId="11" xfId="0" applyNumberFormat="1" applyFont="1" applyBorder="1"/>
    <xf numFmtId="165" fontId="0" fillId="0" borderId="11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2" fontId="0" fillId="0" borderId="11" xfId="0" applyNumberFormat="1" applyFont="1" applyBorder="1"/>
    <xf numFmtId="1" fontId="1" fillId="0" borderId="0" xfId="0" applyNumberFormat="1" applyFont="1" applyBorder="1" applyAlignment="1" applyProtection="1">
      <alignment horizontal="center"/>
    </xf>
    <xf numFmtId="0" fontId="11" fillId="0" borderId="11" xfId="0" applyFont="1" applyBorder="1" applyAlignment="1" applyProtection="1">
      <alignment vertical="top"/>
    </xf>
    <xf numFmtId="0" fontId="14" fillId="0" borderId="13" xfId="0" applyFont="1" applyBorder="1" applyAlignment="1" applyProtection="1">
      <alignment horizontal="right"/>
    </xf>
    <xf numFmtId="164" fontId="1" fillId="2" borderId="0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Font="1" applyBorder="1" applyAlignment="1" applyProtection="1">
      <alignment horizontal="center"/>
    </xf>
    <xf numFmtId="0" fontId="20" fillId="0" borderId="13" xfId="0" applyFont="1" applyBorder="1" applyAlignment="1" applyProtection="1">
      <alignment horizontal="left"/>
    </xf>
    <xf numFmtId="1" fontId="1" fillId="0" borderId="10" xfId="0" applyNumberFormat="1" applyFont="1" applyBorder="1" applyAlignment="1" applyProtection="1">
      <alignment horizontal="center"/>
    </xf>
    <xf numFmtId="0" fontId="4" fillId="0" borderId="12" xfId="0" applyFont="1" applyBorder="1" applyProtection="1"/>
    <xf numFmtId="0" fontId="0" fillId="0" borderId="0" xfId="0" applyFill="1" applyBorder="1"/>
    <xf numFmtId="0" fontId="22" fillId="0" borderId="1" xfId="0" applyFont="1" applyFill="1" applyBorder="1" applyAlignment="1">
      <alignment horizontal="centerContinuous" vertical="center"/>
    </xf>
    <xf numFmtId="0" fontId="22" fillId="0" borderId="2" xfId="0" applyFont="1" applyFill="1" applyBorder="1" applyAlignment="1">
      <alignment horizontal="centerContinuous" vertical="center"/>
    </xf>
    <xf numFmtId="0" fontId="22" fillId="0" borderId="3" xfId="0" applyFont="1" applyFill="1" applyBorder="1" applyAlignment="1">
      <alignment horizontal="centerContinuous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vertical="center"/>
    </xf>
    <xf numFmtId="0" fontId="0" fillId="0" borderId="0" xfId="0" applyFill="1" applyBorder="1" applyAlignment="1"/>
    <xf numFmtId="2" fontId="0" fillId="0" borderId="15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0" fillId="0" borderId="17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applyFill="1" applyBorder="1" applyAlignment="1"/>
    <xf numFmtId="2" fontId="0" fillId="0" borderId="19" xfId="0" applyNumberFormat="1" applyFill="1" applyBorder="1" applyAlignment="1">
      <alignment horizontal="center"/>
    </xf>
    <xf numFmtId="0" fontId="0" fillId="0" borderId="20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1" fontId="0" fillId="0" borderId="19" xfId="0" applyNumberFormat="1" applyFill="1" applyBorder="1" applyAlignment="1">
      <alignment horizontal="center"/>
    </xf>
    <xf numFmtId="1" fontId="0" fillId="0" borderId="21" xfId="0" applyNumberFormat="1" applyFill="1" applyBorder="1" applyAlignment="1">
      <alignment horizontal="center"/>
    </xf>
    <xf numFmtId="165" fontId="0" fillId="0" borderId="19" xfId="0" applyNumberFormat="1" applyFill="1" applyBorder="1" applyAlignment="1">
      <alignment horizontal="center"/>
    </xf>
    <xf numFmtId="165" fontId="0" fillId="0" borderId="21" xfId="0" applyNumberForma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2" xfId="0" applyFill="1" applyBorder="1" applyAlignment="1"/>
    <xf numFmtId="2" fontId="0" fillId="0" borderId="10" xfId="0" applyNumberFormat="1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/>
    <xf numFmtId="2" fontId="0" fillId="0" borderId="16" xfId="0" applyNumberFormat="1" applyFill="1" applyBorder="1" applyAlignment="1">
      <alignment horizontal="center"/>
    </xf>
    <xf numFmtId="2" fontId="0" fillId="0" borderId="17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3" fillId="0" borderId="0" xfId="0" applyFont="1" applyBorder="1" applyAlignment="1" applyProtection="1">
      <alignment horizontal="right"/>
    </xf>
    <xf numFmtId="165" fontId="11" fillId="0" borderId="4" xfId="0" applyNumberFormat="1" applyFont="1" applyBorder="1" applyAlignment="1" applyProtection="1">
      <alignment horizontal="center"/>
    </xf>
    <xf numFmtId="165" fontId="11" fillId="0" borderId="5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1" fontId="11" fillId="0" borderId="6" xfId="0" applyNumberFormat="1" applyFont="1" applyBorder="1" applyAlignment="1" applyProtection="1">
      <alignment horizontal="center"/>
    </xf>
    <xf numFmtId="1" fontId="11" fillId="0" borderId="8" xfId="0" applyNumberFormat="1" applyFont="1" applyBorder="1" applyAlignment="1" applyProtection="1">
      <alignment horizontal="center"/>
    </xf>
    <xf numFmtId="0" fontId="11" fillId="0" borderId="4" xfId="0" applyFont="1" applyBorder="1" applyAlignment="1" applyProtection="1">
      <alignment horizontal="center"/>
    </xf>
    <xf numFmtId="0" fontId="11" fillId="0" borderId="5" xfId="0" applyFont="1" applyBorder="1" applyAlignment="1" applyProtection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</cellXfs>
  <cellStyles count="1">
    <cellStyle name="Standaard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'Tabel Bft'!$A$3:$A$333</c:f>
              <c:numCache>
                <c:formatCode>0.0</c:formatCode>
                <c:ptCount val="33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0.60000000000000009</c:v>
                </c:pt>
                <c:pt idx="7">
                  <c:v>0.70000000000000007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1.2000000000000002</c:v>
                </c:pt>
                <c:pt idx="13">
                  <c:v>1.3</c:v>
                </c:pt>
                <c:pt idx="14">
                  <c:v>1.4000000000000001</c:v>
                </c:pt>
                <c:pt idx="15">
                  <c:v>1.5</c:v>
                </c:pt>
                <c:pt idx="16">
                  <c:v>1.6</c:v>
                </c:pt>
                <c:pt idx="17">
                  <c:v>1.7000000000000002</c:v>
                </c:pt>
                <c:pt idx="18">
                  <c:v>1.8</c:v>
                </c:pt>
                <c:pt idx="19">
                  <c:v>1.9000000000000001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2.3000000000000003</c:v>
                </c:pt>
                <c:pt idx="24">
                  <c:v>2.4000000000000004</c:v>
                </c:pt>
                <c:pt idx="25">
                  <c:v>2.5</c:v>
                </c:pt>
                <c:pt idx="26">
                  <c:v>2.6</c:v>
                </c:pt>
                <c:pt idx="27">
                  <c:v>2.7</c:v>
                </c:pt>
                <c:pt idx="28">
                  <c:v>2.8000000000000003</c:v>
                </c:pt>
                <c:pt idx="29">
                  <c:v>2.9000000000000004</c:v>
                </c:pt>
                <c:pt idx="30">
                  <c:v>3</c:v>
                </c:pt>
                <c:pt idx="31">
                  <c:v>3.1</c:v>
                </c:pt>
                <c:pt idx="32">
                  <c:v>3.2</c:v>
                </c:pt>
                <c:pt idx="33">
                  <c:v>3.3000000000000003</c:v>
                </c:pt>
                <c:pt idx="34">
                  <c:v>3.4000000000000004</c:v>
                </c:pt>
                <c:pt idx="35">
                  <c:v>3.5</c:v>
                </c:pt>
                <c:pt idx="36">
                  <c:v>3.6</c:v>
                </c:pt>
                <c:pt idx="37">
                  <c:v>3.7</c:v>
                </c:pt>
                <c:pt idx="38">
                  <c:v>3.8000000000000003</c:v>
                </c:pt>
                <c:pt idx="39">
                  <c:v>3.9000000000000004</c:v>
                </c:pt>
                <c:pt idx="40">
                  <c:v>4</c:v>
                </c:pt>
                <c:pt idx="41">
                  <c:v>4.1000000000000005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</c:v>
                </c:pt>
                <c:pt idx="46">
                  <c:v>4.6000000000000005</c:v>
                </c:pt>
                <c:pt idx="47">
                  <c:v>4.7</c:v>
                </c:pt>
                <c:pt idx="48">
                  <c:v>4.8000000000000007</c:v>
                </c:pt>
                <c:pt idx="49">
                  <c:v>4.9000000000000004</c:v>
                </c:pt>
                <c:pt idx="50">
                  <c:v>5</c:v>
                </c:pt>
                <c:pt idx="51">
                  <c:v>5.1000000000000005</c:v>
                </c:pt>
                <c:pt idx="52">
                  <c:v>5.2</c:v>
                </c:pt>
                <c:pt idx="53">
                  <c:v>5.3000000000000007</c:v>
                </c:pt>
                <c:pt idx="54">
                  <c:v>5.4</c:v>
                </c:pt>
                <c:pt idx="55">
                  <c:v>5.5</c:v>
                </c:pt>
                <c:pt idx="56">
                  <c:v>5.6000000000000005</c:v>
                </c:pt>
                <c:pt idx="57">
                  <c:v>5.7</c:v>
                </c:pt>
                <c:pt idx="58">
                  <c:v>5.8000000000000007</c:v>
                </c:pt>
                <c:pt idx="59">
                  <c:v>5.9</c:v>
                </c:pt>
                <c:pt idx="60">
                  <c:v>6</c:v>
                </c:pt>
                <c:pt idx="61">
                  <c:v>6.1000000000000005</c:v>
                </c:pt>
                <c:pt idx="62">
                  <c:v>6.2</c:v>
                </c:pt>
                <c:pt idx="63">
                  <c:v>6.3000000000000007</c:v>
                </c:pt>
                <c:pt idx="64">
                  <c:v>6.4</c:v>
                </c:pt>
                <c:pt idx="65">
                  <c:v>6.5</c:v>
                </c:pt>
                <c:pt idx="66">
                  <c:v>6.6000000000000005</c:v>
                </c:pt>
                <c:pt idx="67">
                  <c:v>6.7</c:v>
                </c:pt>
                <c:pt idx="68">
                  <c:v>6.8000000000000007</c:v>
                </c:pt>
                <c:pt idx="69">
                  <c:v>6.9</c:v>
                </c:pt>
                <c:pt idx="70">
                  <c:v>7</c:v>
                </c:pt>
                <c:pt idx="71">
                  <c:v>7.1000000000000005</c:v>
                </c:pt>
                <c:pt idx="72">
                  <c:v>7.2</c:v>
                </c:pt>
                <c:pt idx="73">
                  <c:v>7.3000000000000007</c:v>
                </c:pt>
                <c:pt idx="74">
                  <c:v>7.4</c:v>
                </c:pt>
                <c:pt idx="75">
                  <c:v>7.5</c:v>
                </c:pt>
                <c:pt idx="76">
                  <c:v>7.6000000000000005</c:v>
                </c:pt>
                <c:pt idx="77">
                  <c:v>7.7</c:v>
                </c:pt>
                <c:pt idx="78">
                  <c:v>7.8000000000000007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8.2000000000000011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8.7000000000000011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</c:v>
                </c:pt>
                <c:pt idx="91">
                  <c:v>9.1</c:v>
                </c:pt>
                <c:pt idx="92">
                  <c:v>9.2000000000000011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9.6000000000000014</c:v>
                </c:pt>
                <c:pt idx="97">
                  <c:v>9.7000000000000011</c:v>
                </c:pt>
                <c:pt idx="98">
                  <c:v>9.8000000000000007</c:v>
                </c:pt>
                <c:pt idx="99">
                  <c:v>9.9</c:v>
                </c:pt>
                <c:pt idx="100">
                  <c:v>10</c:v>
                </c:pt>
                <c:pt idx="101">
                  <c:v>10.100000000000001</c:v>
                </c:pt>
                <c:pt idx="102">
                  <c:v>10.200000000000001</c:v>
                </c:pt>
                <c:pt idx="103">
                  <c:v>10.3</c:v>
                </c:pt>
                <c:pt idx="104">
                  <c:v>10.4</c:v>
                </c:pt>
                <c:pt idx="105">
                  <c:v>10.5</c:v>
                </c:pt>
                <c:pt idx="106">
                  <c:v>10.600000000000001</c:v>
                </c:pt>
                <c:pt idx="107">
                  <c:v>10.700000000000001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  <c:pt idx="111">
                  <c:v>11.100000000000001</c:v>
                </c:pt>
                <c:pt idx="112">
                  <c:v>11.200000000000001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11.600000000000001</c:v>
                </c:pt>
                <c:pt idx="117">
                  <c:v>11.700000000000001</c:v>
                </c:pt>
                <c:pt idx="118">
                  <c:v>11.8</c:v>
                </c:pt>
                <c:pt idx="119">
                  <c:v>11.9</c:v>
                </c:pt>
                <c:pt idx="120">
                  <c:v>12</c:v>
                </c:pt>
                <c:pt idx="121">
                  <c:v>12.100000000000001</c:v>
                </c:pt>
                <c:pt idx="122">
                  <c:v>12.200000000000001</c:v>
                </c:pt>
                <c:pt idx="123">
                  <c:v>12.3</c:v>
                </c:pt>
                <c:pt idx="124">
                  <c:v>12.4</c:v>
                </c:pt>
                <c:pt idx="125">
                  <c:v>12.5</c:v>
                </c:pt>
                <c:pt idx="126">
                  <c:v>12.600000000000001</c:v>
                </c:pt>
                <c:pt idx="127">
                  <c:v>12.700000000000001</c:v>
                </c:pt>
                <c:pt idx="128">
                  <c:v>12.8</c:v>
                </c:pt>
                <c:pt idx="129">
                  <c:v>12.9</c:v>
                </c:pt>
                <c:pt idx="130">
                  <c:v>13</c:v>
                </c:pt>
                <c:pt idx="131">
                  <c:v>13.100000000000001</c:v>
                </c:pt>
                <c:pt idx="132">
                  <c:v>13.200000000000001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13.600000000000001</c:v>
                </c:pt>
                <c:pt idx="137">
                  <c:v>13.700000000000001</c:v>
                </c:pt>
                <c:pt idx="138">
                  <c:v>13.8</c:v>
                </c:pt>
                <c:pt idx="139">
                  <c:v>13.9</c:v>
                </c:pt>
                <c:pt idx="140">
                  <c:v>14</c:v>
                </c:pt>
                <c:pt idx="141">
                  <c:v>14.100000000000001</c:v>
                </c:pt>
                <c:pt idx="142">
                  <c:v>14.200000000000001</c:v>
                </c:pt>
                <c:pt idx="143">
                  <c:v>14.3</c:v>
                </c:pt>
                <c:pt idx="144">
                  <c:v>14.4</c:v>
                </c:pt>
                <c:pt idx="145">
                  <c:v>14.5</c:v>
                </c:pt>
                <c:pt idx="146">
                  <c:v>14.600000000000001</c:v>
                </c:pt>
                <c:pt idx="147">
                  <c:v>14.700000000000001</c:v>
                </c:pt>
                <c:pt idx="148">
                  <c:v>14.8</c:v>
                </c:pt>
                <c:pt idx="149">
                  <c:v>14.9</c:v>
                </c:pt>
                <c:pt idx="150">
                  <c:v>15</c:v>
                </c:pt>
                <c:pt idx="151">
                  <c:v>15.100000000000001</c:v>
                </c:pt>
                <c:pt idx="152">
                  <c:v>15.200000000000001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15.600000000000001</c:v>
                </c:pt>
                <c:pt idx="157">
                  <c:v>15.700000000000001</c:v>
                </c:pt>
                <c:pt idx="158">
                  <c:v>15.8</c:v>
                </c:pt>
                <c:pt idx="159">
                  <c:v>15.9</c:v>
                </c:pt>
                <c:pt idx="160">
                  <c:v>16</c:v>
                </c:pt>
                <c:pt idx="161">
                  <c:v>16.100000000000001</c:v>
                </c:pt>
                <c:pt idx="162">
                  <c:v>16.2</c:v>
                </c:pt>
                <c:pt idx="163">
                  <c:v>16.3</c:v>
                </c:pt>
                <c:pt idx="164">
                  <c:v>16.400000000000002</c:v>
                </c:pt>
                <c:pt idx="165">
                  <c:v>16.5</c:v>
                </c:pt>
                <c:pt idx="166">
                  <c:v>16.600000000000001</c:v>
                </c:pt>
                <c:pt idx="167">
                  <c:v>16.7</c:v>
                </c:pt>
                <c:pt idx="168">
                  <c:v>16.8</c:v>
                </c:pt>
                <c:pt idx="169">
                  <c:v>16.900000000000002</c:v>
                </c:pt>
                <c:pt idx="170">
                  <c:v>17</c:v>
                </c:pt>
                <c:pt idx="171">
                  <c:v>17.100000000000001</c:v>
                </c:pt>
                <c:pt idx="172">
                  <c:v>17.2</c:v>
                </c:pt>
                <c:pt idx="173">
                  <c:v>17.3</c:v>
                </c:pt>
                <c:pt idx="174">
                  <c:v>17.400000000000002</c:v>
                </c:pt>
                <c:pt idx="175">
                  <c:v>17.5</c:v>
                </c:pt>
                <c:pt idx="176">
                  <c:v>17.600000000000001</c:v>
                </c:pt>
                <c:pt idx="177">
                  <c:v>17.7</c:v>
                </c:pt>
                <c:pt idx="178">
                  <c:v>17.8</c:v>
                </c:pt>
                <c:pt idx="179">
                  <c:v>17.900000000000002</c:v>
                </c:pt>
                <c:pt idx="180">
                  <c:v>18</c:v>
                </c:pt>
                <c:pt idx="181">
                  <c:v>18.100000000000001</c:v>
                </c:pt>
                <c:pt idx="182">
                  <c:v>18.2</c:v>
                </c:pt>
                <c:pt idx="183">
                  <c:v>18.3</c:v>
                </c:pt>
                <c:pt idx="184">
                  <c:v>18.400000000000002</c:v>
                </c:pt>
                <c:pt idx="185">
                  <c:v>18.5</c:v>
                </c:pt>
                <c:pt idx="186">
                  <c:v>18.600000000000001</c:v>
                </c:pt>
                <c:pt idx="187">
                  <c:v>18.7</c:v>
                </c:pt>
                <c:pt idx="188">
                  <c:v>18.8</c:v>
                </c:pt>
                <c:pt idx="189">
                  <c:v>18.900000000000002</c:v>
                </c:pt>
                <c:pt idx="190">
                  <c:v>19</c:v>
                </c:pt>
                <c:pt idx="191">
                  <c:v>19.100000000000001</c:v>
                </c:pt>
                <c:pt idx="192">
                  <c:v>19.200000000000003</c:v>
                </c:pt>
                <c:pt idx="193">
                  <c:v>19.3</c:v>
                </c:pt>
                <c:pt idx="194">
                  <c:v>19.400000000000002</c:v>
                </c:pt>
                <c:pt idx="195">
                  <c:v>19.5</c:v>
                </c:pt>
                <c:pt idx="196">
                  <c:v>19.600000000000001</c:v>
                </c:pt>
                <c:pt idx="197">
                  <c:v>19.700000000000003</c:v>
                </c:pt>
                <c:pt idx="198">
                  <c:v>19.8</c:v>
                </c:pt>
                <c:pt idx="199">
                  <c:v>19.900000000000002</c:v>
                </c:pt>
                <c:pt idx="200">
                  <c:v>20</c:v>
                </c:pt>
                <c:pt idx="201">
                  <c:v>20.100000000000001</c:v>
                </c:pt>
                <c:pt idx="202">
                  <c:v>20.200000000000003</c:v>
                </c:pt>
                <c:pt idx="203">
                  <c:v>20.3</c:v>
                </c:pt>
                <c:pt idx="204">
                  <c:v>20.400000000000002</c:v>
                </c:pt>
                <c:pt idx="205">
                  <c:v>20.5</c:v>
                </c:pt>
                <c:pt idx="206">
                  <c:v>20.6</c:v>
                </c:pt>
                <c:pt idx="207">
                  <c:v>20.700000000000003</c:v>
                </c:pt>
                <c:pt idx="208">
                  <c:v>20.8</c:v>
                </c:pt>
                <c:pt idx="209">
                  <c:v>20.900000000000002</c:v>
                </c:pt>
                <c:pt idx="210">
                  <c:v>21</c:v>
                </c:pt>
                <c:pt idx="211">
                  <c:v>21.1</c:v>
                </c:pt>
                <c:pt idx="212">
                  <c:v>21.200000000000003</c:v>
                </c:pt>
                <c:pt idx="213">
                  <c:v>21.3</c:v>
                </c:pt>
                <c:pt idx="214">
                  <c:v>21.400000000000002</c:v>
                </c:pt>
                <c:pt idx="215">
                  <c:v>21.5</c:v>
                </c:pt>
                <c:pt idx="216">
                  <c:v>21.6</c:v>
                </c:pt>
                <c:pt idx="217">
                  <c:v>21.700000000000003</c:v>
                </c:pt>
                <c:pt idx="218">
                  <c:v>21.8</c:v>
                </c:pt>
                <c:pt idx="219">
                  <c:v>21.900000000000002</c:v>
                </c:pt>
                <c:pt idx="220">
                  <c:v>22</c:v>
                </c:pt>
                <c:pt idx="221">
                  <c:v>22.1</c:v>
                </c:pt>
                <c:pt idx="222">
                  <c:v>22.200000000000003</c:v>
                </c:pt>
                <c:pt idx="223">
                  <c:v>22.3</c:v>
                </c:pt>
                <c:pt idx="224">
                  <c:v>22.400000000000002</c:v>
                </c:pt>
                <c:pt idx="225">
                  <c:v>22.5</c:v>
                </c:pt>
                <c:pt idx="226">
                  <c:v>22.6</c:v>
                </c:pt>
                <c:pt idx="227">
                  <c:v>22.700000000000003</c:v>
                </c:pt>
                <c:pt idx="228">
                  <c:v>22.8</c:v>
                </c:pt>
                <c:pt idx="229">
                  <c:v>22.900000000000002</c:v>
                </c:pt>
                <c:pt idx="230">
                  <c:v>23</c:v>
                </c:pt>
                <c:pt idx="231">
                  <c:v>23.1</c:v>
                </c:pt>
                <c:pt idx="232">
                  <c:v>23.200000000000003</c:v>
                </c:pt>
                <c:pt idx="233">
                  <c:v>23.3</c:v>
                </c:pt>
                <c:pt idx="234">
                  <c:v>23.400000000000002</c:v>
                </c:pt>
                <c:pt idx="235">
                  <c:v>23.5</c:v>
                </c:pt>
                <c:pt idx="236">
                  <c:v>23.6</c:v>
                </c:pt>
                <c:pt idx="237">
                  <c:v>23.700000000000003</c:v>
                </c:pt>
                <c:pt idx="238">
                  <c:v>23.8</c:v>
                </c:pt>
                <c:pt idx="239">
                  <c:v>23.900000000000002</c:v>
                </c:pt>
                <c:pt idx="240">
                  <c:v>24</c:v>
                </c:pt>
                <c:pt idx="241">
                  <c:v>24.1</c:v>
                </c:pt>
                <c:pt idx="242">
                  <c:v>24.200000000000003</c:v>
                </c:pt>
                <c:pt idx="243">
                  <c:v>24.3</c:v>
                </c:pt>
                <c:pt idx="244">
                  <c:v>24.400000000000002</c:v>
                </c:pt>
                <c:pt idx="245">
                  <c:v>24.5</c:v>
                </c:pt>
                <c:pt idx="246">
                  <c:v>24.6</c:v>
                </c:pt>
                <c:pt idx="247">
                  <c:v>24.700000000000003</c:v>
                </c:pt>
                <c:pt idx="248">
                  <c:v>24.8</c:v>
                </c:pt>
                <c:pt idx="249">
                  <c:v>24.900000000000002</c:v>
                </c:pt>
                <c:pt idx="250">
                  <c:v>25</c:v>
                </c:pt>
                <c:pt idx="251">
                  <c:v>25.1</c:v>
                </c:pt>
                <c:pt idx="252">
                  <c:v>25.200000000000003</c:v>
                </c:pt>
                <c:pt idx="253">
                  <c:v>25.3</c:v>
                </c:pt>
                <c:pt idx="254">
                  <c:v>25.400000000000002</c:v>
                </c:pt>
                <c:pt idx="255">
                  <c:v>25.5</c:v>
                </c:pt>
                <c:pt idx="256">
                  <c:v>25.6</c:v>
                </c:pt>
                <c:pt idx="257">
                  <c:v>25.700000000000003</c:v>
                </c:pt>
                <c:pt idx="258">
                  <c:v>25.8</c:v>
                </c:pt>
                <c:pt idx="259">
                  <c:v>25.900000000000002</c:v>
                </c:pt>
                <c:pt idx="260">
                  <c:v>26</c:v>
                </c:pt>
                <c:pt idx="261">
                  <c:v>26.1</c:v>
                </c:pt>
                <c:pt idx="262">
                  <c:v>26.200000000000003</c:v>
                </c:pt>
                <c:pt idx="263">
                  <c:v>26.3</c:v>
                </c:pt>
                <c:pt idx="264">
                  <c:v>26.400000000000002</c:v>
                </c:pt>
                <c:pt idx="265">
                  <c:v>26.5</c:v>
                </c:pt>
                <c:pt idx="266">
                  <c:v>26.6</c:v>
                </c:pt>
                <c:pt idx="267">
                  <c:v>26.700000000000003</c:v>
                </c:pt>
                <c:pt idx="268">
                  <c:v>26.8</c:v>
                </c:pt>
                <c:pt idx="269">
                  <c:v>26.900000000000002</c:v>
                </c:pt>
                <c:pt idx="270">
                  <c:v>27</c:v>
                </c:pt>
                <c:pt idx="271">
                  <c:v>27.1</c:v>
                </c:pt>
                <c:pt idx="272">
                  <c:v>27.200000000000003</c:v>
                </c:pt>
                <c:pt idx="273">
                  <c:v>27.3</c:v>
                </c:pt>
                <c:pt idx="274">
                  <c:v>27.400000000000002</c:v>
                </c:pt>
                <c:pt idx="275">
                  <c:v>27.5</c:v>
                </c:pt>
                <c:pt idx="276">
                  <c:v>27.6</c:v>
                </c:pt>
                <c:pt idx="277">
                  <c:v>27.700000000000003</c:v>
                </c:pt>
                <c:pt idx="278">
                  <c:v>27.8</c:v>
                </c:pt>
                <c:pt idx="279">
                  <c:v>27.900000000000002</c:v>
                </c:pt>
                <c:pt idx="280">
                  <c:v>28</c:v>
                </c:pt>
                <c:pt idx="281">
                  <c:v>28.1</c:v>
                </c:pt>
                <c:pt idx="282">
                  <c:v>28.200000000000003</c:v>
                </c:pt>
                <c:pt idx="283">
                  <c:v>28.3</c:v>
                </c:pt>
                <c:pt idx="284">
                  <c:v>28.400000000000002</c:v>
                </c:pt>
                <c:pt idx="285">
                  <c:v>28.5</c:v>
                </c:pt>
                <c:pt idx="286">
                  <c:v>28.6</c:v>
                </c:pt>
                <c:pt idx="287">
                  <c:v>28.700000000000003</c:v>
                </c:pt>
                <c:pt idx="288">
                  <c:v>28.8</c:v>
                </c:pt>
                <c:pt idx="289">
                  <c:v>28.900000000000002</c:v>
                </c:pt>
                <c:pt idx="290">
                  <c:v>29</c:v>
                </c:pt>
                <c:pt idx="291">
                  <c:v>29.1</c:v>
                </c:pt>
                <c:pt idx="292">
                  <c:v>29.200000000000003</c:v>
                </c:pt>
                <c:pt idx="293">
                  <c:v>29.3</c:v>
                </c:pt>
                <c:pt idx="294">
                  <c:v>29.400000000000002</c:v>
                </c:pt>
                <c:pt idx="295">
                  <c:v>29.5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29.900000000000002</c:v>
                </c:pt>
                <c:pt idx="300">
                  <c:v>30</c:v>
                </c:pt>
                <c:pt idx="301">
                  <c:v>30.1</c:v>
                </c:pt>
                <c:pt idx="302">
                  <c:v>30.200000000000003</c:v>
                </c:pt>
                <c:pt idx="303">
                  <c:v>30.3</c:v>
                </c:pt>
                <c:pt idx="304">
                  <c:v>30.400000000000002</c:v>
                </c:pt>
                <c:pt idx="305">
                  <c:v>30.5</c:v>
                </c:pt>
                <c:pt idx="306">
                  <c:v>30.6</c:v>
                </c:pt>
                <c:pt idx="307">
                  <c:v>30.700000000000003</c:v>
                </c:pt>
                <c:pt idx="308">
                  <c:v>30.8</c:v>
                </c:pt>
                <c:pt idx="309">
                  <c:v>30.900000000000002</c:v>
                </c:pt>
                <c:pt idx="310">
                  <c:v>31</c:v>
                </c:pt>
                <c:pt idx="311">
                  <c:v>31.1</c:v>
                </c:pt>
                <c:pt idx="312">
                  <c:v>31.200000000000003</c:v>
                </c:pt>
                <c:pt idx="313">
                  <c:v>31.3</c:v>
                </c:pt>
                <c:pt idx="314">
                  <c:v>31.400000000000002</c:v>
                </c:pt>
                <c:pt idx="315">
                  <c:v>31.5</c:v>
                </c:pt>
                <c:pt idx="316">
                  <c:v>31.6</c:v>
                </c:pt>
                <c:pt idx="317">
                  <c:v>31.700000000000003</c:v>
                </c:pt>
                <c:pt idx="318">
                  <c:v>31.8</c:v>
                </c:pt>
                <c:pt idx="319">
                  <c:v>31.900000000000002</c:v>
                </c:pt>
                <c:pt idx="320">
                  <c:v>32</c:v>
                </c:pt>
                <c:pt idx="321">
                  <c:v>32.1</c:v>
                </c:pt>
                <c:pt idx="322">
                  <c:v>32.200000000000003</c:v>
                </c:pt>
                <c:pt idx="323">
                  <c:v>32.300000000000004</c:v>
                </c:pt>
                <c:pt idx="324">
                  <c:v>32.4</c:v>
                </c:pt>
                <c:pt idx="325">
                  <c:v>32.5</c:v>
                </c:pt>
                <c:pt idx="326">
                  <c:v>32.6</c:v>
                </c:pt>
                <c:pt idx="327">
                  <c:v>32.700000000000003</c:v>
                </c:pt>
                <c:pt idx="328">
                  <c:v>32.800000000000004</c:v>
                </c:pt>
                <c:pt idx="329">
                  <c:v>32.9</c:v>
                </c:pt>
                <c:pt idx="330">
                  <c:v>33</c:v>
                </c:pt>
              </c:numCache>
            </c:numRef>
          </c:val>
          <c:smooth val="0"/>
        </c:ser>
        <c:ser>
          <c:idx val="7"/>
          <c:order val="1"/>
          <c:val>
            <c:numRef>
              <c:f>'Tabel Bft'!$H$3:$H$333</c:f>
              <c:numCache>
                <c:formatCode>General</c:formatCode>
                <c:ptCount val="3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3">
                  <c:v>5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  <c:pt idx="96">
                  <c:v>5</c:v>
                </c:pt>
                <c:pt idx="97">
                  <c:v>5</c:v>
                </c:pt>
                <c:pt idx="98">
                  <c:v>5</c:v>
                </c:pt>
                <c:pt idx="99">
                  <c:v>5</c:v>
                </c:pt>
                <c:pt idx="100">
                  <c:v>5</c:v>
                </c:pt>
                <c:pt idx="101">
                  <c:v>5</c:v>
                </c:pt>
                <c:pt idx="102">
                  <c:v>5</c:v>
                </c:pt>
                <c:pt idx="103">
                  <c:v>5</c:v>
                </c:pt>
                <c:pt idx="104">
                  <c:v>5</c:v>
                </c:pt>
                <c:pt idx="105">
                  <c:v>5</c:v>
                </c:pt>
                <c:pt idx="106">
                  <c:v>5</c:v>
                </c:pt>
                <c:pt idx="107">
                  <c:v>5</c:v>
                </c:pt>
                <c:pt idx="108">
                  <c:v>6</c:v>
                </c:pt>
                <c:pt idx="109">
                  <c:v>6</c:v>
                </c:pt>
                <c:pt idx="110">
                  <c:v>6</c:v>
                </c:pt>
                <c:pt idx="111">
                  <c:v>6</c:v>
                </c:pt>
                <c:pt idx="112">
                  <c:v>6</c:v>
                </c:pt>
                <c:pt idx="113">
                  <c:v>6</c:v>
                </c:pt>
                <c:pt idx="114">
                  <c:v>6</c:v>
                </c:pt>
                <c:pt idx="115">
                  <c:v>6</c:v>
                </c:pt>
                <c:pt idx="116">
                  <c:v>6</c:v>
                </c:pt>
                <c:pt idx="117">
                  <c:v>6</c:v>
                </c:pt>
                <c:pt idx="118">
                  <c:v>6</c:v>
                </c:pt>
                <c:pt idx="119">
                  <c:v>6</c:v>
                </c:pt>
                <c:pt idx="120">
                  <c:v>6</c:v>
                </c:pt>
                <c:pt idx="121">
                  <c:v>6</c:v>
                </c:pt>
                <c:pt idx="122">
                  <c:v>6</c:v>
                </c:pt>
                <c:pt idx="123">
                  <c:v>6</c:v>
                </c:pt>
                <c:pt idx="124">
                  <c:v>6</c:v>
                </c:pt>
                <c:pt idx="125">
                  <c:v>6</c:v>
                </c:pt>
                <c:pt idx="126">
                  <c:v>6</c:v>
                </c:pt>
                <c:pt idx="127">
                  <c:v>6</c:v>
                </c:pt>
                <c:pt idx="128">
                  <c:v>6</c:v>
                </c:pt>
                <c:pt idx="129">
                  <c:v>6</c:v>
                </c:pt>
                <c:pt idx="130">
                  <c:v>6</c:v>
                </c:pt>
                <c:pt idx="131">
                  <c:v>6</c:v>
                </c:pt>
                <c:pt idx="132">
                  <c:v>6</c:v>
                </c:pt>
                <c:pt idx="133">
                  <c:v>6</c:v>
                </c:pt>
                <c:pt idx="134">
                  <c:v>6</c:v>
                </c:pt>
                <c:pt idx="135">
                  <c:v>6</c:v>
                </c:pt>
                <c:pt idx="136">
                  <c:v>6</c:v>
                </c:pt>
                <c:pt idx="137">
                  <c:v>6</c:v>
                </c:pt>
                <c:pt idx="138">
                  <c:v>6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7</c:v>
                </c:pt>
                <c:pt idx="165">
                  <c:v>7</c:v>
                </c:pt>
                <c:pt idx="166">
                  <c:v>7</c:v>
                </c:pt>
                <c:pt idx="167">
                  <c:v>7</c:v>
                </c:pt>
                <c:pt idx="168">
                  <c:v>7</c:v>
                </c:pt>
                <c:pt idx="169">
                  <c:v>7</c:v>
                </c:pt>
                <c:pt idx="170">
                  <c:v>7</c:v>
                </c:pt>
                <c:pt idx="171">
                  <c:v>7</c:v>
                </c:pt>
                <c:pt idx="172">
                  <c:v>8</c:v>
                </c:pt>
                <c:pt idx="173">
                  <c:v>8</c:v>
                </c:pt>
                <c:pt idx="174">
                  <c:v>8</c:v>
                </c:pt>
                <c:pt idx="175">
                  <c:v>8</c:v>
                </c:pt>
                <c:pt idx="176">
                  <c:v>8</c:v>
                </c:pt>
                <c:pt idx="177">
                  <c:v>8</c:v>
                </c:pt>
                <c:pt idx="178">
                  <c:v>8</c:v>
                </c:pt>
                <c:pt idx="179">
                  <c:v>8</c:v>
                </c:pt>
                <c:pt idx="180">
                  <c:v>8</c:v>
                </c:pt>
                <c:pt idx="181">
                  <c:v>8</c:v>
                </c:pt>
                <c:pt idx="182">
                  <c:v>8</c:v>
                </c:pt>
                <c:pt idx="183">
                  <c:v>8</c:v>
                </c:pt>
                <c:pt idx="184">
                  <c:v>8</c:v>
                </c:pt>
                <c:pt idx="185">
                  <c:v>8</c:v>
                </c:pt>
                <c:pt idx="186">
                  <c:v>8</c:v>
                </c:pt>
                <c:pt idx="187">
                  <c:v>8</c:v>
                </c:pt>
                <c:pt idx="188">
                  <c:v>8</c:v>
                </c:pt>
                <c:pt idx="189">
                  <c:v>8</c:v>
                </c:pt>
                <c:pt idx="190">
                  <c:v>8</c:v>
                </c:pt>
                <c:pt idx="191">
                  <c:v>8</c:v>
                </c:pt>
                <c:pt idx="192">
                  <c:v>8</c:v>
                </c:pt>
                <c:pt idx="193">
                  <c:v>8</c:v>
                </c:pt>
                <c:pt idx="194">
                  <c:v>8</c:v>
                </c:pt>
                <c:pt idx="195">
                  <c:v>8</c:v>
                </c:pt>
                <c:pt idx="196">
                  <c:v>8</c:v>
                </c:pt>
                <c:pt idx="197">
                  <c:v>8</c:v>
                </c:pt>
                <c:pt idx="198">
                  <c:v>8</c:v>
                </c:pt>
                <c:pt idx="199">
                  <c:v>8</c:v>
                </c:pt>
                <c:pt idx="200">
                  <c:v>8</c:v>
                </c:pt>
                <c:pt idx="201">
                  <c:v>8</c:v>
                </c:pt>
                <c:pt idx="202">
                  <c:v>8</c:v>
                </c:pt>
                <c:pt idx="203">
                  <c:v>8</c:v>
                </c:pt>
                <c:pt idx="204">
                  <c:v>8</c:v>
                </c:pt>
                <c:pt idx="205">
                  <c:v>8</c:v>
                </c:pt>
                <c:pt idx="206">
                  <c:v>8</c:v>
                </c:pt>
                <c:pt idx="207">
                  <c:v>8</c:v>
                </c:pt>
                <c:pt idx="208">
                  <c:v>9</c:v>
                </c:pt>
                <c:pt idx="209">
                  <c:v>9</c:v>
                </c:pt>
                <c:pt idx="210">
                  <c:v>9</c:v>
                </c:pt>
                <c:pt idx="211">
                  <c:v>9</c:v>
                </c:pt>
                <c:pt idx="212">
                  <c:v>9</c:v>
                </c:pt>
                <c:pt idx="213">
                  <c:v>9</c:v>
                </c:pt>
                <c:pt idx="214">
                  <c:v>9</c:v>
                </c:pt>
                <c:pt idx="215">
                  <c:v>9</c:v>
                </c:pt>
                <c:pt idx="216">
                  <c:v>9</c:v>
                </c:pt>
                <c:pt idx="217">
                  <c:v>9</c:v>
                </c:pt>
                <c:pt idx="218">
                  <c:v>9</c:v>
                </c:pt>
                <c:pt idx="219">
                  <c:v>9</c:v>
                </c:pt>
                <c:pt idx="220">
                  <c:v>9</c:v>
                </c:pt>
                <c:pt idx="221">
                  <c:v>9</c:v>
                </c:pt>
                <c:pt idx="222">
                  <c:v>9</c:v>
                </c:pt>
                <c:pt idx="223">
                  <c:v>9</c:v>
                </c:pt>
                <c:pt idx="224">
                  <c:v>9</c:v>
                </c:pt>
                <c:pt idx="225">
                  <c:v>9</c:v>
                </c:pt>
                <c:pt idx="226">
                  <c:v>9</c:v>
                </c:pt>
                <c:pt idx="227">
                  <c:v>9</c:v>
                </c:pt>
                <c:pt idx="228">
                  <c:v>9</c:v>
                </c:pt>
                <c:pt idx="229">
                  <c:v>9</c:v>
                </c:pt>
                <c:pt idx="230">
                  <c:v>9</c:v>
                </c:pt>
                <c:pt idx="231">
                  <c:v>9</c:v>
                </c:pt>
                <c:pt idx="232">
                  <c:v>9</c:v>
                </c:pt>
                <c:pt idx="233">
                  <c:v>9</c:v>
                </c:pt>
                <c:pt idx="234">
                  <c:v>9</c:v>
                </c:pt>
                <c:pt idx="235">
                  <c:v>9</c:v>
                </c:pt>
                <c:pt idx="236">
                  <c:v>9</c:v>
                </c:pt>
                <c:pt idx="237">
                  <c:v>9</c:v>
                </c:pt>
                <c:pt idx="238">
                  <c:v>9</c:v>
                </c:pt>
                <c:pt idx="239">
                  <c:v>9</c:v>
                </c:pt>
                <c:pt idx="240">
                  <c:v>9</c:v>
                </c:pt>
                <c:pt idx="241">
                  <c:v>9</c:v>
                </c:pt>
                <c:pt idx="242">
                  <c:v>9</c:v>
                </c:pt>
                <c:pt idx="243">
                  <c:v>9</c:v>
                </c:pt>
                <c:pt idx="244">
                  <c:v>9</c:v>
                </c:pt>
                <c:pt idx="245">
                  <c:v>10</c:v>
                </c:pt>
                <c:pt idx="246">
                  <c:v>10</c:v>
                </c:pt>
                <c:pt idx="247">
                  <c:v>10</c:v>
                </c:pt>
                <c:pt idx="248">
                  <c:v>10</c:v>
                </c:pt>
                <c:pt idx="249">
                  <c:v>10</c:v>
                </c:pt>
                <c:pt idx="250">
                  <c:v>10</c:v>
                </c:pt>
                <c:pt idx="251">
                  <c:v>10</c:v>
                </c:pt>
                <c:pt idx="252">
                  <c:v>10</c:v>
                </c:pt>
                <c:pt idx="253">
                  <c:v>10</c:v>
                </c:pt>
                <c:pt idx="254">
                  <c:v>10</c:v>
                </c:pt>
                <c:pt idx="255">
                  <c:v>10</c:v>
                </c:pt>
                <c:pt idx="256">
                  <c:v>10</c:v>
                </c:pt>
                <c:pt idx="257">
                  <c:v>10</c:v>
                </c:pt>
                <c:pt idx="258">
                  <c:v>10</c:v>
                </c:pt>
                <c:pt idx="259">
                  <c:v>10</c:v>
                </c:pt>
                <c:pt idx="260">
                  <c:v>10</c:v>
                </c:pt>
                <c:pt idx="261">
                  <c:v>10</c:v>
                </c:pt>
                <c:pt idx="262">
                  <c:v>10</c:v>
                </c:pt>
                <c:pt idx="263">
                  <c:v>10</c:v>
                </c:pt>
                <c:pt idx="264">
                  <c:v>10</c:v>
                </c:pt>
                <c:pt idx="265">
                  <c:v>10</c:v>
                </c:pt>
                <c:pt idx="266">
                  <c:v>10</c:v>
                </c:pt>
                <c:pt idx="267">
                  <c:v>10</c:v>
                </c:pt>
                <c:pt idx="268">
                  <c:v>10</c:v>
                </c:pt>
                <c:pt idx="269">
                  <c:v>10</c:v>
                </c:pt>
                <c:pt idx="270">
                  <c:v>10</c:v>
                </c:pt>
                <c:pt idx="271">
                  <c:v>10</c:v>
                </c:pt>
                <c:pt idx="272">
                  <c:v>10</c:v>
                </c:pt>
                <c:pt idx="273">
                  <c:v>10</c:v>
                </c:pt>
                <c:pt idx="274">
                  <c:v>10</c:v>
                </c:pt>
                <c:pt idx="275">
                  <c:v>10</c:v>
                </c:pt>
                <c:pt idx="276">
                  <c:v>10</c:v>
                </c:pt>
                <c:pt idx="277">
                  <c:v>10</c:v>
                </c:pt>
                <c:pt idx="278">
                  <c:v>10</c:v>
                </c:pt>
                <c:pt idx="279">
                  <c:v>10</c:v>
                </c:pt>
                <c:pt idx="280">
                  <c:v>10</c:v>
                </c:pt>
                <c:pt idx="281">
                  <c:v>10</c:v>
                </c:pt>
                <c:pt idx="282">
                  <c:v>10</c:v>
                </c:pt>
                <c:pt idx="283">
                  <c:v>10</c:v>
                </c:pt>
                <c:pt idx="284">
                  <c:v>10</c:v>
                </c:pt>
                <c:pt idx="285">
                  <c:v>11</c:v>
                </c:pt>
                <c:pt idx="286">
                  <c:v>11</c:v>
                </c:pt>
                <c:pt idx="287">
                  <c:v>11</c:v>
                </c:pt>
                <c:pt idx="288">
                  <c:v>11</c:v>
                </c:pt>
                <c:pt idx="289">
                  <c:v>11</c:v>
                </c:pt>
                <c:pt idx="290">
                  <c:v>11</c:v>
                </c:pt>
                <c:pt idx="291">
                  <c:v>11</c:v>
                </c:pt>
                <c:pt idx="292">
                  <c:v>11</c:v>
                </c:pt>
                <c:pt idx="293">
                  <c:v>11</c:v>
                </c:pt>
                <c:pt idx="294">
                  <c:v>11</c:v>
                </c:pt>
                <c:pt idx="295">
                  <c:v>11</c:v>
                </c:pt>
                <c:pt idx="296">
                  <c:v>11</c:v>
                </c:pt>
                <c:pt idx="297">
                  <c:v>11</c:v>
                </c:pt>
                <c:pt idx="298">
                  <c:v>11</c:v>
                </c:pt>
                <c:pt idx="299">
                  <c:v>11</c:v>
                </c:pt>
                <c:pt idx="300">
                  <c:v>11</c:v>
                </c:pt>
                <c:pt idx="301">
                  <c:v>11</c:v>
                </c:pt>
                <c:pt idx="302">
                  <c:v>11</c:v>
                </c:pt>
                <c:pt idx="303">
                  <c:v>11</c:v>
                </c:pt>
                <c:pt idx="304">
                  <c:v>11</c:v>
                </c:pt>
                <c:pt idx="305">
                  <c:v>11</c:v>
                </c:pt>
                <c:pt idx="306">
                  <c:v>11</c:v>
                </c:pt>
                <c:pt idx="307">
                  <c:v>11</c:v>
                </c:pt>
                <c:pt idx="308">
                  <c:v>11</c:v>
                </c:pt>
                <c:pt idx="309">
                  <c:v>11</c:v>
                </c:pt>
                <c:pt idx="310">
                  <c:v>11</c:v>
                </c:pt>
                <c:pt idx="311">
                  <c:v>11</c:v>
                </c:pt>
                <c:pt idx="312">
                  <c:v>11</c:v>
                </c:pt>
                <c:pt idx="313">
                  <c:v>11</c:v>
                </c:pt>
                <c:pt idx="314">
                  <c:v>11</c:v>
                </c:pt>
                <c:pt idx="315">
                  <c:v>11</c:v>
                </c:pt>
                <c:pt idx="316">
                  <c:v>11</c:v>
                </c:pt>
                <c:pt idx="317">
                  <c:v>11</c:v>
                </c:pt>
                <c:pt idx="318">
                  <c:v>11</c:v>
                </c:pt>
                <c:pt idx="319">
                  <c:v>11</c:v>
                </c:pt>
                <c:pt idx="320">
                  <c:v>11</c:v>
                </c:pt>
                <c:pt idx="321">
                  <c:v>11</c:v>
                </c:pt>
                <c:pt idx="322">
                  <c:v>11</c:v>
                </c:pt>
                <c:pt idx="323">
                  <c:v>11</c:v>
                </c:pt>
                <c:pt idx="324">
                  <c:v>11</c:v>
                </c:pt>
                <c:pt idx="325">
                  <c:v>11</c:v>
                </c:pt>
                <c:pt idx="326">
                  <c:v>11</c:v>
                </c:pt>
                <c:pt idx="327">
                  <c:v>12</c:v>
                </c:pt>
                <c:pt idx="328">
                  <c:v>12</c:v>
                </c:pt>
                <c:pt idx="329">
                  <c:v>12</c:v>
                </c:pt>
                <c:pt idx="330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318016"/>
        <c:axId val="101548800"/>
      </c:lineChart>
      <c:catAx>
        <c:axId val="101318016"/>
        <c:scaling>
          <c:orientation val="minMax"/>
        </c:scaling>
        <c:delete val="0"/>
        <c:axPos val="b"/>
        <c:majorTickMark val="out"/>
        <c:minorTickMark val="none"/>
        <c:tickLblPos val="nextTo"/>
        <c:crossAx val="101548800"/>
        <c:crosses val="autoZero"/>
        <c:auto val="1"/>
        <c:lblAlgn val="ctr"/>
        <c:lblOffset val="100"/>
        <c:noMultiLvlLbl val="0"/>
      </c:catAx>
      <c:valAx>
        <c:axId val="101548800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01318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15</xdr:row>
      <xdr:rowOff>95250</xdr:rowOff>
    </xdr:from>
    <xdr:ext cx="1809750" cy="4437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Tekstvak 19"/>
            <xdr:cNvSpPr txBox="1"/>
          </xdr:nvSpPr>
          <xdr:spPr>
            <a:xfrm>
              <a:off x="5991225" y="2486025"/>
              <a:ext cx="1809750" cy="443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𝐼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𝑣</m:t>
                        </m:r>
                      </m:sub>
                    </m:sSub>
                    <m:d>
                      <m:dPr>
                        <m:ctrlPr>
                          <a:rPr lang="nl-NL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/>
                          </a:rPr>
                          <m:t>𝑧</m:t>
                        </m:r>
                      </m:e>
                    </m:d>
                    <m:r>
                      <a:rPr lang="nl-NL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l-NL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𝑘</m:t>
                            </m:r>
                          </m:e>
                          <m:sub>
                            <m:r>
                              <a:rPr lang="nl-NL" sz="1100" b="0" i="1">
                                <a:latin typeface="Cambria Math"/>
                              </a:rPr>
                              <m:t>𝑙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𝑐</m:t>
                            </m:r>
                          </m:e>
                          <m:sub>
                            <m:r>
                              <a:rPr lang="nl-NL" sz="1100" b="0" i="1">
                                <a:latin typeface="Cambria Math"/>
                              </a:rPr>
                              <m:t>0</m:t>
                            </m:r>
                          </m:sub>
                        </m:sSub>
                        <m:d>
                          <m:d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𝑧</m:t>
                            </m:r>
                          </m:e>
                        </m:d>
                        <m:r>
                          <a:rPr lang="nl-NL" sz="1100" b="0" i="1">
                            <a:latin typeface="Cambria Math"/>
                          </a:rPr>
                          <m:t>∗</m:t>
                        </m:r>
                        <m:r>
                          <m:rPr>
                            <m:sty m:val="p"/>
                          </m:rPr>
                          <a:rPr lang="nl-NL" sz="1100" b="0" i="0">
                            <a:latin typeface="Cambria Math"/>
                          </a:rPr>
                          <m:t>ln</m:t>
                        </m:r>
                        <m:r>
                          <a:rPr lang="nl-NL" sz="1100" b="0" i="1">
                            <a:latin typeface="Cambria Math"/>
                          </a:rPr>
                          <m:t>⁡(</m:t>
                        </m:r>
                        <m:f>
                          <m:fPr>
                            <m:type m:val="lin"/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nl-NL" sz="1100" b="0" i="1">
                                <a:latin typeface="Cambria Math"/>
                              </a:rPr>
                              <m:t>𝑧</m:t>
                            </m:r>
                          </m:num>
                          <m:den>
                            <m:sSub>
                              <m:sSubPr>
                                <m:ctrlPr>
                                  <a:rPr lang="nl-NL" sz="11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nl-NL" sz="1100" b="0" i="1">
                                    <a:latin typeface="Cambria Math"/>
                                  </a:rPr>
                                  <m:t>𝑧</m:t>
                                </m:r>
                              </m:e>
                              <m:sub>
                                <m:r>
                                  <a:rPr lang="nl-NL" sz="1100" b="0" i="1">
                                    <a:latin typeface="Cambria Math"/>
                                  </a:rPr>
                                  <m:t>0</m:t>
                                </m:r>
                              </m:sub>
                            </m:sSub>
                            <m:r>
                              <a:rPr lang="nl-NL" sz="1100" b="0" i="1">
                                <a:latin typeface="Cambria Math"/>
                              </a:rPr>
                              <m:t>)</m:t>
                            </m:r>
                          </m:den>
                        </m:f>
                      </m:den>
                    </m:f>
                    <m:r>
                      <a:rPr lang="nl-NL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0" name="Tekstvak 19"/>
            <xdr:cNvSpPr txBox="1"/>
          </xdr:nvSpPr>
          <xdr:spPr>
            <a:xfrm>
              <a:off x="5991225" y="2486025"/>
              <a:ext cx="1809750" cy="443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l-NL" sz="1100" b="0" i="0">
                  <a:latin typeface="Cambria Math"/>
                </a:rPr>
                <a:t>𝐼_𝑣 (𝑧)=𝑘_𝑙/(𝑐_0 (𝑧)∗ln⁡(𝑧∕〖𝑧_0)〗)=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11</xdr:col>
      <xdr:colOff>57151</xdr:colOff>
      <xdr:row>11</xdr:row>
      <xdr:rowOff>95250</xdr:rowOff>
    </xdr:from>
    <xdr:ext cx="1771649" cy="4667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kstvak 20"/>
            <xdr:cNvSpPr txBox="1"/>
          </xdr:nvSpPr>
          <xdr:spPr>
            <a:xfrm>
              <a:off x="1981201" y="3086100"/>
              <a:ext cx="1771649" cy="4667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𝑘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𝑟</m:t>
                        </m:r>
                      </m:sub>
                    </m:sSub>
                    <m:r>
                      <a:rPr lang="nl-NL" sz="1100" b="0" i="1">
                        <a:latin typeface="Cambria Math"/>
                      </a:rPr>
                      <m:t>=0,19∗</m:t>
                    </m:r>
                    <m:sSup>
                      <m:sSupPr>
                        <m:ctrlPr>
                          <a:rPr lang="nl-NL" sz="1100" b="0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nl-NL" sz="1100" b="0" i="1">
                                    <a:latin typeface="Cambria Math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nl-NL" sz="1100" b="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nl-NL" sz="1100" b="0" i="1">
                                        <a:latin typeface="Cambria Math"/>
                                      </a:rPr>
                                      <m:t>𝑧</m:t>
                                    </m:r>
                                  </m:e>
                                  <m:sub>
                                    <m:r>
                                      <a:rPr lang="nl-NL" sz="1100" b="0" i="1">
                                        <a:latin typeface="Cambria Math"/>
                                      </a:rPr>
                                      <m:t>0</m:t>
                                    </m:r>
                                  </m:sub>
                                </m:sSub>
                              </m:num>
                              <m:den>
                                <m:r>
                                  <a:rPr lang="nl-NL" sz="1100" b="0" i="1">
                                    <a:latin typeface="Cambria Math"/>
                                  </a:rPr>
                                  <m:t>0,05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nl-NL" sz="1100" b="0" i="1">
                            <a:latin typeface="Cambria Math"/>
                          </a:rPr>
                          <m:t>0,07</m:t>
                        </m:r>
                      </m:sup>
                    </m:sSup>
                    <m:r>
                      <a:rPr lang="nl-NL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1" name="Tekstvak 20"/>
            <xdr:cNvSpPr txBox="1"/>
          </xdr:nvSpPr>
          <xdr:spPr>
            <a:xfrm>
              <a:off x="1981201" y="3086100"/>
              <a:ext cx="1771649" cy="4667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nl-NL" sz="1100" b="0" i="0">
                  <a:latin typeface="Cambria Math"/>
                </a:rPr>
                <a:t>𝑘_𝑟=0,19∗(𝑧_0/0,05)^0,07=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11</xdr:col>
      <xdr:colOff>295275</xdr:colOff>
      <xdr:row>13</xdr:row>
      <xdr:rowOff>142875</xdr:rowOff>
    </xdr:from>
    <xdr:ext cx="1533525" cy="3624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kstvak 21"/>
            <xdr:cNvSpPr txBox="1"/>
          </xdr:nvSpPr>
          <xdr:spPr>
            <a:xfrm>
              <a:off x="6286500" y="3133725"/>
              <a:ext cx="1533525" cy="3624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nl-NL" sz="110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𝑐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𝑟</m:t>
                      </m:r>
                    </m:sub>
                  </m:sSub>
                  <m:d>
                    <m:dPr>
                      <m:ctrlPr>
                        <a:rPr lang="nl-NL" sz="1100" b="0" i="1">
                          <a:latin typeface="Cambria Math"/>
                        </a:rPr>
                      </m:ctrlPr>
                    </m:dPr>
                    <m:e>
                      <m:r>
                        <a:rPr lang="nl-NL" sz="1100" b="0" i="1">
                          <a:latin typeface="Cambria Math"/>
                        </a:rPr>
                        <m:t>𝑧</m:t>
                      </m:r>
                    </m:e>
                  </m:d>
                  <m:r>
                    <a:rPr lang="nl-NL" sz="1100" b="0" i="1">
                      <a:latin typeface="Cambria Math"/>
                    </a:rPr>
                    <m:t>=</m:t>
                  </m:r>
                  <m:sSub>
                    <m:sSubPr>
                      <m:ctrlPr>
                        <a:rPr lang="nl-NL" sz="1100" b="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𝑘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𝑟</m:t>
                      </m:r>
                    </m:sub>
                  </m:sSub>
                  <m:r>
                    <a:rPr lang="nl-NL" sz="1100" b="0" i="1">
                      <a:latin typeface="Cambria Math"/>
                    </a:rPr>
                    <m:t>∗</m:t>
                  </m:r>
                  <m:r>
                    <a:rPr lang="nl-NL" sz="1100" b="0" i="1">
                      <a:latin typeface="Cambria Math"/>
                    </a:rPr>
                    <m:t>𝑙𝑛</m:t>
                  </m:r>
                  <m:d>
                    <m:dPr>
                      <m:ctrlPr>
                        <a:rPr lang="nl-NL" sz="1100" b="0" i="1">
                          <a:latin typeface="Cambria Math"/>
                        </a:rPr>
                      </m:ctrlPr>
                    </m:dPr>
                    <m:e>
                      <m:f>
                        <m:fPr>
                          <m:ctrlPr>
                            <a:rPr lang="nl-NL" sz="11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nl-NL" sz="1100" b="0" i="1">
                              <a:latin typeface="Cambria Math"/>
                            </a:rPr>
                            <m:t>𝑧</m:t>
                          </m:r>
                        </m:num>
                        <m:den>
                          <m:sSub>
                            <m:sSubPr>
                              <m:ctrlPr>
                                <a:rPr lang="nl-NL" sz="1100" b="0" i="1">
                                  <a:latin typeface="Cambria Math"/>
                                </a:rPr>
                              </m:ctrlPr>
                            </m:sSubPr>
                            <m:e>
                              <m:r>
                                <a:rPr lang="nl-NL" sz="1100" b="0" i="1">
                                  <a:latin typeface="Cambria Math"/>
                                </a:rPr>
                                <m:t>𝑧</m:t>
                              </m:r>
                            </m:e>
                            <m:sub>
                              <m:r>
                                <a:rPr lang="nl-NL" sz="1100" b="0" i="1">
                                  <a:latin typeface="Cambria Math"/>
                                </a:rPr>
                                <m:t>0</m:t>
                              </m:r>
                            </m:sub>
                          </m:sSub>
                        </m:den>
                      </m:f>
                    </m:e>
                  </m:d>
                  <m:r>
                    <a:rPr lang="nl-NL" sz="1100" b="0" i="1">
                      <a:latin typeface="Cambria Math"/>
                    </a:rPr>
                    <m:t>=</m:t>
                  </m:r>
                </m:oMath>
              </a14:m>
              <a:r>
                <a:rPr lang="nl-NL" sz="1100"/>
                <a:t> </a:t>
              </a:r>
            </a:p>
          </xdr:txBody>
        </xdr:sp>
      </mc:Choice>
      <mc:Fallback xmlns="">
        <xdr:sp macro="" textlink="">
          <xdr:nvSpPr>
            <xdr:cNvPr id="22" name="Tekstvak 21"/>
            <xdr:cNvSpPr txBox="1"/>
          </xdr:nvSpPr>
          <xdr:spPr>
            <a:xfrm>
              <a:off x="6286500" y="3133725"/>
              <a:ext cx="1533525" cy="3624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100" b="0" i="0">
                  <a:latin typeface="Cambria Math"/>
                </a:rPr>
                <a:t>𝑐_𝑟 (𝑧)=𝑘_𝑟∗𝑙𝑛(𝑧/𝑧_0 )=</a:t>
              </a:r>
              <a:r>
                <a:rPr lang="nl-NL" sz="1100"/>
                <a:t> </a:t>
              </a:r>
            </a:p>
          </xdr:txBody>
        </xdr:sp>
      </mc:Fallback>
    </mc:AlternateContent>
    <xdr:clientData/>
  </xdr:oneCellAnchor>
  <xdr:oneCellAnchor>
    <xdr:from>
      <xdr:col>1</xdr:col>
      <xdr:colOff>325455</xdr:colOff>
      <xdr:row>18</xdr:row>
      <xdr:rowOff>152400</xdr:rowOff>
    </xdr:from>
    <xdr:ext cx="2800351" cy="28674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kstvak 22"/>
            <xdr:cNvSpPr txBox="1"/>
          </xdr:nvSpPr>
          <xdr:spPr>
            <a:xfrm>
              <a:off x="506430" y="3752850"/>
              <a:ext cx="2800351" cy="286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nl-NL" sz="110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𝑞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𝑝</m:t>
                      </m:r>
                    </m:sub>
                  </m:sSub>
                  <m:d>
                    <m:dPr>
                      <m:ctrlPr>
                        <a:rPr lang="nl-NL" sz="1100" b="0" i="1">
                          <a:latin typeface="Cambria Math"/>
                        </a:rPr>
                      </m:ctrlPr>
                    </m:dPr>
                    <m:e>
                      <m:r>
                        <a:rPr lang="nl-NL" sz="1100" b="0" i="1">
                          <a:latin typeface="Cambria Math"/>
                        </a:rPr>
                        <m:t>𝑧</m:t>
                      </m:r>
                    </m:e>
                  </m:d>
                  <m:r>
                    <a:rPr lang="nl-NL" sz="1100" b="0" i="1">
                      <a:latin typeface="Cambria Math"/>
                    </a:rPr>
                    <m:t>=</m:t>
                  </m:r>
                  <m:d>
                    <m:dPr>
                      <m:ctrlPr>
                        <a:rPr lang="nl-NL" sz="1100" b="0" i="1">
                          <a:latin typeface="Cambria Math"/>
                        </a:rPr>
                      </m:ctrlPr>
                    </m:dPr>
                    <m:e>
                      <m:r>
                        <a:rPr lang="nl-NL" sz="1100" b="0" i="1">
                          <a:latin typeface="Cambria Math"/>
                        </a:rPr>
                        <m:t>1+7∗</m:t>
                      </m:r>
                      <m:sSub>
                        <m:sSubPr>
                          <m:ctrlPr>
                            <a:rPr lang="nl-NL" sz="1100" b="0" i="1">
                              <a:latin typeface="Cambria Math"/>
                            </a:rPr>
                          </m:ctrlPr>
                        </m:sSubPr>
                        <m:e>
                          <m:r>
                            <a:rPr lang="nl-NL" sz="1100" b="0" i="1">
                              <a:latin typeface="Cambria Math"/>
                            </a:rPr>
                            <m:t>𝐼</m:t>
                          </m:r>
                        </m:e>
                        <m:sub>
                          <m:r>
                            <a:rPr lang="nl-NL" sz="1100" b="0" i="1">
                              <a:latin typeface="Cambria Math"/>
                            </a:rPr>
                            <m:t>𝑣</m:t>
                          </m:r>
                        </m:sub>
                      </m:sSub>
                      <m:d>
                        <m:dPr>
                          <m:ctrlPr>
                            <a:rPr lang="nl-NL" sz="1100" b="0" i="1">
                              <a:latin typeface="Cambria Math"/>
                            </a:rPr>
                          </m:ctrlPr>
                        </m:dPr>
                        <m:e>
                          <m:r>
                            <a:rPr lang="nl-NL" sz="1100" b="0" i="1">
                              <a:latin typeface="Cambria Math"/>
                            </a:rPr>
                            <m:t>𝑧</m:t>
                          </m:r>
                        </m:e>
                      </m:d>
                    </m:e>
                  </m:d>
                  <m:r>
                    <a:rPr lang="nl-NL" sz="1100" b="0" i="1">
                      <a:latin typeface="Cambria Math"/>
                    </a:rPr>
                    <m:t>∗</m:t>
                  </m:r>
                  <m:f>
                    <m:fPr>
                      <m:type m:val="skw"/>
                      <m:ctrlPr>
                        <a:rPr lang="nl-NL" sz="1100" b="0" i="1">
                          <a:latin typeface="Cambria Math"/>
                        </a:rPr>
                      </m:ctrlPr>
                    </m:fPr>
                    <m:num>
                      <m:r>
                        <a:rPr lang="nl-NL" sz="1100" b="0" i="1">
                          <a:latin typeface="Cambria Math"/>
                        </a:rPr>
                        <m:t>1</m:t>
                      </m:r>
                    </m:num>
                    <m:den>
                      <m:r>
                        <a:rPr lang="nl-NL" sz="1100" b="0" i="1">
                          <a:latin typeface="Cambria Math"/>
                        </a:rPr>
                        <m:t>2</m:t>
                      </m:r>
                    </m:den>
                  </m:f>
                  <m:r>
                    <a:rPr lang="nl-NL" sz="1100" b="0" i="1">
                      <a:latin typeface="Cambria Math"/>
                    </a:rPr>
                    <m:t>∗</m:t>
                  </m:r>
                  <m:r>
                    <a:rPr lang="nl-NL" sz="1100" b="0" i="1">
                      <a:latin typeface="Cambria Math"/>
                      <a:ea typeface="Cambria Math"/>
                    </a:rPr>
                    <m:t>𝜌</m:t>
                  </m:r>
                  <m:r>
                    <a:rPr lang="nl-NL" sz="1100" b="0" i="1">
                      <a:latin typeface="Cambria Math"/>
                      <a:ea typeface="Cambria Math"/>
                    </a:rPr>
                    <m:t>∗</m:t>
                  </m:r>
                  <m:sSup>
                    <m:sSupPr>
                      <m:ctrlPr>
                        <a:rPr lang="nl-NL" sz="1100" b="0" i="1">
                          <a:latin typeface="Cambria Math"/>
                          <a:ea typeface="Cambria Math"/>
                        </a:rPr>
                      </m:ctrlPr>
                    </m:sSupPr>
                    <m:e>
                      <m:sSub>
                        <m:sSubPr>
                          <m:ctrlPr>
                            <a:rPr lang="nl-NL" sz="1100" b="0" i="1">
                              <a:latin typeface="Cambria Math"/>
                              <a:ea typeface="Cambria Math"/>
                            </a:rPr>
                          </m:ctrlPr>
                        </m:sSubPr>
                        <m:e>
                          <m:r>
                            <a:rPr lang="nl-NL" sz="1100" b="0" i="1">
                              <a:latin typeface="Cambria Math"/>
                              <a:ea typeface="Cambria Math"/>
                            </a:rPr>
                            <m:t>𝑣</m:t>
                          </m:r>
                        </m:e>
                        <m:sub>
                          <m:r>
                            <a:rPr lang="nl-NL" sz="1100" b="0" i="1">
                              <a:latin typeface="Cambria Math"/>
                              <a:ea typeface="Cambria Math"/>
                            </a:rPr>
                            <m:t>𝑚</m:t>
                          </m:r>
                        </m:sub>
                      </m:sSub>
                    </m:e>
                    <m:sup>
                      <m:r>
                        <a:rPr lang="nl-NL" sz="1100" b="0" i="1">
                          <a:latin typeface="Cambria Math"/>
                          <a:ea typeface="Cambria Math"/>
                        </a:rPr>
                        <m:t>2</m:t>
                      </m:r>
                    </m:sup>
                  </m:sSup>
                  <m:r>
                    <a:rPr lang="nl-NL" sz="1100" b="0" i="1">
                      <a:latin typeface="Cambria Math"/>
                      <a:ea typeface="Cambria Math"/>
                    </a:rPr>
                    <m:t>(</m:t>
                  </m:r>
                  <m:r>
                    <a:rPr lang="nl-NL" sz="1100" b="0" i="1">
                      <a:latin typeface="Cambria Math"/>
                      <a:ea typeface="Cambria Math"/>
                    </a:rPr>
                    <m:t>𝑧</m:t>
                  </m:r>
                  <m:r>
                    <a:rPr lang="nl-NL" sz="1100" b="0" i="1">
                      <a:latin typeface="Cambria Math"/>
                      <a:ea typeface="Cambria Math"/>
                    </a:rPr>
                    <m:t>)</m:t>
                  </m:r>
                </m:oMath>
              </a14:m>
              <a:r>
                <a:rPr lang="nl-NL" sz="1100"/>
                <a:t>   &gt;</a:t>
              </a:r>
            </a:p>
          </xdr:txBody>
        </xdr:sp>
      </mc:Choice>
      <mc:Fallback xmlns="">
        <xdr:sp macro="" textlink="">
          <xdr:nvSpPr>
            <xdr:cNvPr id="23" name="Tekstvak 22"/>
            <xdr:cNvSpPr txBox="1"/>
          </xdr:nvSpPr>
          <xdr:spPr>
            <a:xfrm>
              <a:off x="506430" y="3752850"/>
              <a:ext cx="2800351" cy="28674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nl-NL" sz="1100" b="0" i="0">
                  <a:latin typeface="Cambria Math"/>
                </a:rPr>
                <a:t>𝑞_𝑝 (𝑧)=(1+7∗𝐼_𝑣 (𝑧))∗1⁄2∗</a:t>
              </a:r>
              <a:r>
                <a:rPr lang="nl-NL" sz="1100" b="0" i="0">
                  <a:latin typeface="Cambria Math"/>
                  <a:ea typeface="Cambria Math"/>
                </a:rPr>
                <a:t>𝜌∗〖𝑣_𝑚〗^2 (𝑧)</a:t>
              </a:r>
              <a:r>
                <a:rPr lang="nl-NL" sz="1100"/>
                <a:t>   &gt;</a:t>
              </a:r>
            </a:p>
          </xdr:txBody>
        </xdr:sp>
      </mc:Fallback>
    </mc:AlternateContent>
    <xdr:clientData/>
  </xdr:oneCellAnchor>
  <xdr:oneCellAnchor>
    <xdr:from>
      <xdr:col>6</xdr:col>
      <xdr:colOff>306426</xdr:colOff>
      <xdr:row>18</xdr:row>
      <xdr:rowOff>0</xdr:rowOff>
    </xdr:from>
    <xdr:ext cx="2171700" cy="62865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Tekstvak 23"/>
            <xdr:cNvSpPr txBox="1"/>
          </xdr:nvSpPr>
          <xdr:spPr>
            <a:xfrm>
              <a:off x="3386176" y="4170362"/>
              <a:ext cx="2171700" cy="6286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b="1" i="1" baseline="0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1" i="1" baseline="0">
                            <a:latin typeface="Cambria Math"/>
                          </a:rPr>
                          <m:t>𝒗</m:t>
                        </m:r>
                      </m:e>
                      <m:sub>
                        <m:r>
                          <a:rPr lang="nl-NL" sz="1100" b="1" i="1" baseline="0">
                            <a:latin typeface="Cambria Math"/>
                          </a:rPr>
                          <m:t>𝒎</m:t>
                        </m:r>
                      </m:sub>
                    </m:sSub>
                    <m:d>
                      <m:dPr>
                        <m:ctrlPr>
                          <a:rPr lang="nl-NL" sz="1100" b="1" i="1" baseline="0">
                            <a:latin typeface="Cambria Math"/>
                          </a:rPr>
                        </m:ctrlPr>
                      </m:dPr>
                      <m:e>
                        <m:r>
                          <a:rPr lang="nl-NL" sz="1100" b="1" i="1" baseline="0">
                            <a:latin typeface="Cambria Math"/>
                          </a:rPr>
                          <m:t>𝒛</m:t>
                        </m:r>
                      </m:e>
                    </m:d>
                    <m:r>
                      <a:rPr lang="nl-NL" sz="1100" b="0" i="1">
                        <a:latin typeface="Cambria Math"/>
                      </a:rPr>
                      <m:t>=</m:t>
                    </m:r>
                    <m:rad>
                      <m:radPr>
                        <m:degHide m:val="on"/>
                        <m:ctrlPr>
                          <a:rPr lang="nl-NL" sz="11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nl-NL" sz="1100" b="0" i="1">
                                <a:latin typeface="Cambria Math"/>
                              </a:rPr>
                              <m:t>2∗</m:t>
                            </m:r>
                            <m:sSub>
                              <m:sSubPr>
                                <m:ctrlPr>
                                  <a:rPr lang="nl-NL" sz="11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nl-NL" sz="1100" b="0" i="1">
                                    <a:latin typeface="Cambria Math"/>
                                  </a:rPr>
                                  <m:t>𝑞</m:t>
                                </m:r>
                              </m:e>
                              <m:sub>
                                <m:r>
                                  <a:rPr lang="nl-NL" sz="1100" b="0" i="1">
                                    <a:latin typeface="Cambria Math"/>
                                  </a:rPr>
                                  <m:t>𝑝</m:t>
                                </m:r>
                              </m:sub>
                            </m:sSub>
                            <m:r>
                              <a:rPr lang="nl-NL" sz="1100" b="0" i="1">
                                <a:latin typeface="Cambria Math"/>
                              </a:rPr>
                              <m:t>(</m:t>
                            </m:r>
                            <m:r>
                              <a:rPr lang="nl-NL" sz="1100" b="0" i="1">
                                <a:latin typeface="Cambria Math"/>
                              </a:rPr>
                              <m:t>𝑧</m:t>
                            </m:r>
                            <m:r>
                              <a:rPr lang="nl-NL" sz="1100" b="0" i="1">
                                <a:latin typeface="Cambria Math"/>
                              </a:rPr>
                              <m:t>)</m:t>
                            </m:r>
                          </m:num>
                          <m:den>
                            <m:r>
                              <a:rPr lang="nl-NL" sz="1100" b="0" i="1">
                                <a:latin typeface="Cambria Math"/>
                              </a:rPr>
                              <m:t>(1+7∗</m:t>
                            </m:r>
                            <m:sSub>
                              <m:sSubPr>
                                <m:ctrlPr>
                                  <a:rPr lang="nl-NL" sz="11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nl-NL" sz="1100" b="0" i="1">
                                    <a:latin typeface="Cambria Math"/>
                                  </a:rPr>
                                  <m:t>𝐼</m:t>
                                </m:r>
                              </m:e>
                              <m:sub>
                                <m:r>
                                  <a:rPr lang="nl-NL" sz="1100" b="0" i="1">
                                    <a:latin typeface="Cambria Math"/>
                                  </a:rPr>
                                  <m:t>𝑣</m:t>
                                </m:r>
                              </m:sub>
                            </m:sSub>
                            <m:d>
                              <m:dPr>
                                <m:ctrlPr>
                                  <a:rPr lang="nl-NL" sz="11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nl-NL" sz="1100" b="0" i="1">
                                    <a:latin typeface="Cambria Math"/>
                                  </a:rPr>
                                  <m:t>𝑧</m:t>
                                </m:r>
                              </m:e>
                            </m:d>
                            <m:r>
                              <a:rPr lang="nl-NL" sz="1100" b="0" i="1">
                                <a:latin typeface="Cambria Math"/>
                              </a:rPr>
                              <m:t>)∗</m:t>
                            </m:r>
                            <m:r>
                              <a:rPr lang="nl-NL" sz="1100" b="0" i="1">
                                <a:latin typeface="Cambria Math"/>
                                <a:ea typeface="Cambria Math"/>
                              </a:rPr>
                              <m:t>𝜌</m:t>
                            </m:r>
                          </m:den>
                        </m:f>
                      </m:e>
                    </m:rad>
                    <m:r>
                      <a:rPr lang="nl-NL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4" name="Tekstvak 23"/>
            <xdr:cNvSpPr txBox="1"/>
          </xdr:nvSpPr>
          <xdr:spPr>
            <a:xfrm>
              <a:off x="3386176" y="4170362"/>
              <a:ext cx="2171700" cy="6286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nl-NL" sz="1100" b="1" i="0" baseline="0">
                  <a:latin typeface="Cambria Math"/>
                </a:rPr>
                <a:t>𝒗_𝒎 (𝒛)</a:t>
              </a:r>
              <a:r>
                <a:rPr lang="nl-NL" sz="1100" b="0" i="0">
                  <a:latin typeface="Cambria Math"/>
                </a:rPr>
                <a:t>=√((2∗𝑞_𝑝 (𝑧))/((1+7∗𝐼_𝑣 (𝑧))∗</a:t>
              </a:r>
              <a:r>
                <a:rPr lang="nl-NL" sz="1100" b="0" i="0">
                  <a:latin typeface="Cambria Math"/>
                  <a:ea typeface="Cambria Math"/>
                </a:rPr>
                <a:t>𝜌))</a:t>
              </a:r>
              <a:r>
                <a:rPr lang="nl-NL" sz="1100" b="0" i="0">
                  <a:latin typeface="Cambria Math"/>
                </a:rPr>
                <a:t>=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2</xdr:col>
      <xdr:colOff>471098</xdr:colOff>
      <xdr:row>21</xdr:row>
      <xdr:rowOff>40824</xdr:rowOff>
    </xdr:from>
    <xdr:ext cx="2250376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Tekstvak 24"/>
            <xdr:cNvSpPr txBox="1"/>
          </xdr:nvSpPr>
          <xdr:spPr>
            <a:xfrm>
              <a:off x="1233098" y="4191003"/>
              <a:ext cx="225037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𝑣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𝑚</m:t>
                        </m:r>
                      </m:sub>
                    </m:sSub>
                    <m:d>
                      <m:dPr>
                        <m:ctrlPr>
                          <a:rPr lang="nl-NL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/>
                          </a:rPr>
                          <m:t>𝑧</m:t>
                        </m:r>
                      </m:e>
                    </m:d>
                    <m:r>
                      <a:rPr lang="nl-NL" sz="11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nl-NL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𝑐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𝑟</m:t>
                        </m:r>
                      </m:sub>
                    </m:sSub>
                    <m:d>
                      <m:dPr>
                        <m:ctrlPr>
                          <a:rPr lang="nl-NL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/>
                          </a:rPr>
                          <m:t>𝑧</m:t>
                        </m:r>
                      </m:e>
                    </m:d>
                    <m:r>
                      <a:rPr lang="nl-NL" sz="1100" b="0" i="1">
                        <a:latin typeface="Cambria Math"/>
                      </a:rPr>
                      <m:t>∗</m:t>
                    </m:r>
                    <m:sSub>
                      <m:sSubPr>
                        <m:ctrlPr>
                          <a:rPr lang="nl-NL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𝑐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𝑜</m:t>
                        </m:r>
                      </m:sub>
                    </m:sSub>
                    <m:d>
                      <m:dPr>
                        <m:ctrlPr>
                          <a:rPr lang="nl-NL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nl-NL" sz="1100" b="0" i="1">
                            <a:latin typeface="Cambria Math"/>
                          </a:rPr>
                          <m:t>𝑧</m:t>
                        </m:r>
                      </m:e>
                    </m:d>
                    <m:r>
                      <a:rPr lang="nl-NL" sz="1100" b="0" i="1">
                        <a:latin typeface="Cambria Math"/>
                      </a:rPr>
                      <m:t>∗</m:t>
                    </m:r>
                    <m:sSub>
                      <m:sSubPr>
                        <m:ctrlPr>
                          <a:rPr lang="nl-NL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𝑣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𝑏</m:t>
                        </m:r>
                      </m:sub>
                    </m:sSub>
                    <m:r>
                      <a:rPr lang="nl-NL" sz="1100" b="0" i="1">
                        <a:latin typeface="Cambria Math"/>
                      </a:rPr>
                      <m:t>  &gt;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5" name="Tekstvak 24"/>
            <xdr:cNvSpPr txBox="1"/>
          </xdr:nvSpPr>
          <xdr:spPr>
            <a:xfrm>
              <a:off x="1233098" y="4191003"/>
              <a:ext cx="225037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l-NL" sz="1100" b="0" i="0">
                  <a:latin typeface="Cambria Math"/>
                </a:rPr>
                <a:t>𝑣_𝑚 (𝑧)=𝑐_𝑟 (𝑧)∗𝑐_𝑜 (𝑧)∗𝑣_𝑏   &gt;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7</xdr:col>
      <xdr:colOff>449524</xdr:colOff>
      <xdr:row>20</xdr:row>
      <xdr:rowOff>95244</xdr:rowOff>
    </xdr:from>
    <xdr:ext cx="1368424" cy="4651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6" name="Tekstvak 25"/>
            <xdr:cNvSpPr txBox="1"/>
          </xdr:nvSpPr>
          <xdr:spPr>
            <a:xfrm>
              <a:off x="4103042" y="4048119"/>
              <a:ext cx="1368424" cy="4651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nl-NL" sz="1100" b="0" i="1">
                            <a:latin typeface="Cambria Math"/>
                          </a:rPr>
                          <m:t>𝑣</m:t>
                        </m:r>
                      </m:e>
                      <m:sub>
                        <m:r>
                          <a:rPr lang="nl-NL" sz="1100" b="0" i="1">
                            <a:latin typeface="Cambria Math"/>
                          </a:rPr>
                          <m:t>𝑏</m:t>
                        </m:r>
                      </m:sub>
                    </m:sSub>
                    <m:r>
                      <a:rPr lang="nl-NL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nl-NL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𝑣</m:t>
                            </m:r>
                          </m:e>
                          <m:sub>
                            <m:r>
                              <a:rPr lang="nl-NL" sz="1100" b="0" i="1">
                                <a:latin typeface="Cambria Math"/>
                              </a:rPr>
                              <m:t>𝑚</m:t>
                            </m:r>
                          </m:sub>
                        </m:sSub>
                        <m:r>
                          <a:rPr lang="nl-NL" sz="1100" b="0" i="1">
                            <a:latin typeface="Cambria Math"/>
                          </a:rPr>
                          <m:t>(</m:t>
                        </m:r>
                        <m:r>
                          <a:rPr lang="nl-NL" sz="1100" b="0" i="1">
                            <a:latin typeface="Cambria Math"/>
                          </a:rPr>
                          <m:t>𝑧</m:t>
                        </m:r>
                        <m:r>
                          <a:rPr lang="nl-NL" sz="1100" b="0" i="1">
                            <a:latin typeface="Cambria Math"/>
                          </a:rPr>
                          <m:t>)</m:t>
                        </m:r>
                      </m:num>
                      <m:den>
                        <m:sSub>
                          <m:sSub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𝑐</m:t>
                            </m:r>
                          </m:e>
                          <m:sub>
                            <m:r>
                              <a:rPr lang="nl-NL" sz="1100" b="0" i="1">
                                <a:latin typeface="Cambria Math"/>
                              </a:rPr>
                              <m:t>𝑟</m:t>
                            </m:r>
                          </m:sub>
                        </m:sSub>
                        <m:d>
                          <m:d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𝑧</m:t>
                            </m:r>
                          </m:e>
                        </m:d>
                        <m:r>
                          <a:rPr lang="nl-NL" sz="1100" b="0" i="1">
                            <a:latin typeface="Cambria Math"/>
                          </a:rPr>
                          <m:t>∗</m:t>
                        </m:r>
                        <m:sSub>
                          <m:sSubPr>
                            <m:ctrlPr>
                              <a:rPr lang="nl-NL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nl-NL" sz="1100" b="0" i="1">
                                <a:latin typeface="Cambria Math"/>
                              </a:rPr>
                              <m:t>𝑐</m:t>
                            </m:r>
                          </m:e>
                          <m:sub>
                            <m:r>
                              <a:rPr lang="nl-NL" sz="1100" b="0" i="1">
                                <a:latin typeface="Cambria Math"/>
                              </a:rPr>
                              <m:t>𝑜</m:t>
                            </m:r>
                            <m:r>
                              <a:rPr lang="nl-NL" sz="1100" b="0" i="1">
                                <a:latin typeface="Cambria Math"/>
                              </a:rPr>
                              <m:t>(</m:t>
                            </m:r>
                            <m:r>
                              <a:rPr lang="nl-NL" sz="1100" b="0" i="1">
                                <a:latin typeface="Cambria Math"/>
                              </a:rPr>
                              <m:t>𝑧</m:t>
                            </m:r>
                            <m:r>
                              <a:rPr lang="nl-NL" sz="1100" b="0" i="1">
                                <a:latin typeface="Cambria Math"/>
                              </a:rPr>
                              <m:t>)</m:t>
                            </m:r>
                          </m:sub>
                        </m:sSub>
                      </m:den>
                    </m:f>
                    <m:r>
                      <a:rPr lang="nl-NL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nl-NL" sz="1100"/>
            </a:p>
          </xdr:txBody>
        </xdr:sp>
      </mc:Choice>
      <mc:Fallback xmlns="">
        <xdr:sp macro="" textlink="">
          <xdr:nvSpPr>
            <xdr:cNvPr id="26" name="Tekstvak 25"/>
            <xdr:cNvSpPr txBox="1"/>
          </xdr:nvSpPr>
          <xdr:spPr>
            <a:xfrm>
              <a:off x="4103042" y="4048119"/>
              <a:ext cx="1368424" cy="4651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nl-NL" sz="1100" b="0" i="0">
                  <a:latin typeface="Cambria Math"/>
                </a:rPr>
                <a:t>𝑣_𝑏=(𝑣_𝑚 (𝑧))/(𝑐_𝑟 (𝑧)∗𝑐_(𝑜(𝑧)) )=</a:t>
              </a:r>
              <a:endParaRPr lang="nl-NL" sz="1100"/>
            </a:p>
          </xdr:txBody>
        </xdr:sp>
      </mc:Fallback>
    </mc:AlternateContent>
    <xdr:clientData/>
  </xdr:oneCellAnchor>
  <xdr:oneCellAnchor>
    <xdr:from>
      <xdr:col>1</xdr:col>
      <xdr:colOff>338155</xdr:colOff>
      <xdr:row>22</xdr:row>
      <xdr:rowOff>177800</xdr:rowOff>
    </xdr:from>
    <xdr:ext cx="1908158" cy="369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7" name="Tekstvak 26"/>
            <xdr:cNvSpPr txBox="1"/>
          </xdr:nvSpPr>
          <xdr:spPr>
            <a:xfrm>
              <a:off x="520718" y="5345113"/>
              <a:ext cx="1908158" cy="369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nl-NL" sz="110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𝑣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𝑏</m:t>
                      </m:r>
                    </m:sub>
                  </m:sSub>
                  <m:r>
                    <a:rPr lang="nl-NL" sz="1100" b="0" i="1">
                      <a:latin typeface="Cambria Math"/>
                    </a:rPr>
                    <m:t>=</m:t>
                  </m:r>
                  <m:sSub>
                    <m:sSubPr>
                      <m:ctrlPr>
                        <a:rPr lang="nl-NL" sz="1100" b="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𝑐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𝑑𝑖𝑟</m:t>
                      </m:r>
                    </m:sub>
                  </m:sSub>
                  <m:r>
                    <a:rPr lang="nl-NL" sz="1100" b="0" i="1">
                      <a:latin typeface="Cambria Math"/>
                    </a:rPr>
                    <m:t>∗</m:t>
                  </m:r>
                  <m:sSub>
                    <m:sSubPr>
                      <m:ctrlPr>
                        <a:rPr lang="nl-NL" sz="1100" b="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𝑐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𝑠𝑒𝑎𝑠𝑜𝑛</m:t>
                      </m:r>
                    </m:sub>
                  </m:sSub>
                  <m:r>
                    <a:rPr lang="nl-NL" sz="1100" b="0" i="1">
                      <a:latin typeface="Cambria Math"/>
                    </a:rPr>
                    <m:t>∗</m:t>
                  </m:r>
                  <m:sSub>
                    <m:sSubPr>
                      <m:ctrlPr>
                        <a:rPr lang="nl-NL" sz="1100" b="0" i="1">
                          <a:latin typeface="Cambria Math"/>
                        </a:rPr>
                      </m:ctrlPr>
                    </m:sSubPr>
                    <m:e>
                      <m:r>
                        <a:rPr lang="nl-NL" sz="1100" b="0" i="1">
                          <a:latin typeface="Cambria Math"/>
                        </a:rPr>
                        <m:t>𝑣</m:t>
                      </m:r>
                    </m:e>
                    <m:sub>
                      <m:r>
                        <a:rPr lang="nl-NL" sz="1100" b="0" i="1">
                          <a:latin typeface="Cambria Math"/>
                        </a:rPr>
                        <m:t>𝑏</m:t>
                      </m:r>
                      <m:r>
                        <a:rPr lang="nl-NL" sz="1100" b="0" i="1">
                          <a:latin typeface="Cambria Math"/>
                        </a:rPr>
                        <m:t>,0</m:t>
                      </m:r>
                    </m:sub>
                  </m:sSub>
                </m:oMath>
              </a14:m>
              <a:r>
                <a:rPr lang="nl-NL" sz="1100"/>
                <a:t>  &gt;</a:t>
              </a:r>
            </a:p>
          </xdr:txBody>
        </xdr:sp>
      </mc:Choice>
      <mc:Fallback xmlns="">
        <xdr:sp macro="" textlink="">
          <xdr:nvSpPr>
            <xdr:cNvPr id="27" name="Tekstvak 26"/>
            <xdr:cNvSpPr txBox="1"/>
          </xdr:nvSpPr>
          <xdr:spPr>
            <a:xfrm>
              <a:off x="520718" y="5345113"/>
              <a:ext cx="1908158" cy="369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nl-NL" sz="1100" b="0" i="0">
                  <a:latin typeface="Cambria Math"/>
                </a:rPr>
                <a:t>𝑣_𝑏=𝑐_𝑑𝑖𝑟∗𝑐_𝑠𝑒𝑎𝑠𝑜𝑛∗𝑣_(𝑏,0)</a:t>
              </a:r>
              <a:r>
                <a:rPr lang="nl-NL" sz="1100"/>
                <a:t>  &gt;</a:t>
              </a:r>
            </a:p>
          </xdr:txBody>
        </xdr:sp>
      </mc:Fallback>
    </mc:AlternateContent>
    <xdr:clientData/>
  </xdr:oneCellAnchor>
  <xdr:oneCellAnchor>
    <xdr:from>
      <xdr:col>8</xdr:col>
      <xdr:colOff>304800</xdr:colOff>
      <xdr:row>22</xdr:row>
      <xdr:rowOff>165100</xdr:rowOff>
    </xdr:from>
    <xdr:ext cx="1028700" cy="2693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8" name="Tekstvak 27"/>
            <xdr:cNvSpPr txBox="1"/>
          </xdr:nvSpPr>
          <xdr:spPr>
            <a:xfrm>
              <a:off x="3994150" y="4635500"/>
              <a:ext cx="1028700" cy="269304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0" lang="nl-NL" sz="11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kumimoji="0" lang="nl-NL" sz="11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𝐯</m:t>
                        </m:r>
                      </m:e>
                      <m:sub>
                        <m:r>
                          <a:rPr kumimoji="0" lang="nl-NL" sz="11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𝐛</m:t>
                        </m:r>
                        <m:r>
                          <a:rPr kumimoji="0" lang="nl-NL" sz="11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kumimoji="0" lang="nl-NL" sz="11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𝟎</m:t>
                        </m:r>
                      </m:sub>
                    </m:sSub>
                    <m:r>
                      <a:rPr kumimoji="0" lang="nl-NL" sz="1100" b="1" i="0" u="none" strike="noStrike" kern="0" cap="none" spc="0" normalizeH="0" baseline="0" noProof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=</m:t>
                    </m:r>
                    <m:sSub>
                      <m:sSubPr>
                        <m:ctrlPr>
                          <a:rPr kumimoji="0" lang="nl-NL" sz="11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kumimoji="0" lang="nl-NL" sz="11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𝐯</m:t>
                        </m:r>
                      </m:e>
                      <m:sub>
                        <m:r>
                          <a:rPr kumimoji="0" lang="nl-NL" sz="11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𝐛</m:t>
                        </m:r>
                      </m:sub>
                    </m:sSub>
                    <m:r>
                      <a:rPr kumimoji="0" lang="nl-NL" sz="1100" b="1" i="0" u="none" strike="noStrike" kern="0" cap="none" spc="0" normalizeH="0" baseline="0" noProof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kumimoji="0" lang="nl-NL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8" name="Tekstvak 27"/>
            <xdr:cNvSpPr txBox="1"/>
          </xdr:nvSpPr>
          <xdr:spPr>
            <a:xfrm>
              <a:off x="3994150" y="4635500"/>
              <a:ext cx="1028700" cy="269304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nl-NL" sz="11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𝐯_(𝐛,𝟎)=𝐯_𝐛=</a:t>
              </a:r>
              <a:endParaRPr kumimoji="0" lang="nl-NL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196561</xdr:colOff>
      <xdr:row>2</xdr:row>
      <xdr:rowOff>109970</xdr:rowOff>
    </xdr:from>
    <xdr:to>
      <xdr:col>30</xdr:col>
      <xdr:colOff>342900</xdr:colOff>
      <xdr:row>41</xdr:row>
      <xdr:rowOff>133349</xdr:rowOff>
    </xdr:to>
    <xdr:graphicFrame macro="">
      <xdr:nvGraphicFramePr>
        <xdr:cNvPr id="2" name="Grafie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F26"/>
  <sheetViews>
    <sheetView showGridLines="0" tabSelected="1" zoomScale="145" zoomScaleNormal="145" zoomScaleSheetLayoutView="140" workbookViewId="0">
      <selection activeCell="H4" sqref="H4"/>
    </sheetView>
  </sheetViews>
  <sheetFormatPr defaultColWidth="8.7109375" defaultRowHeight="15.95" customHeight="1" x14ac:dyDescent="0.25"/>
  <cols>
    <col min="1" max="1" width="2.7109375" style="4" customWidth="1"/>
    <col min="2" max="15" width="8.7109375" style="4"/>
    <col min="16" max="16" width="2.7109375" style="4" customWidth="1"/>
    <col min="17" max="16384" width="8.7109375" style="4"/>
  </cols>
  <sheetData>
    <row r="1" spans="2:32" ht="9.9499999999999993" customHeight="1" x14ac:dyDescent="0.25"/>
    <row r="2" spans="2:32" s="8" customFormat="1" ht="21.95" customHeight="1" x14ac:dyDescent="0.35">
      <c r="B2" s="119" t="s">
        <v>38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  <c r="Q2" s="5"/>
      <c r="R2" s="5"/>
      <c r="S2" s="5"/>
      <c r="T2" s="5"/>
      <c r="U2" s="5"/>
      <c r="V2" s="5"/>
      <c r="W2" s="5"/>
      <c r="X2" s="5"/>
      <c r="Y2" s="5"/>
      <c r="Z2" s="5"/>
      <c r="AA2" s="6"/>
      <c r="AB2" s="5"/>
      <c r="AC2" s="7"/>
      <c r="AD2" s="5"/>
      <c r="AF2" s="5"/>
    </row>
    <row r="3" spans="2:32" ht="15.95" customHeigh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AB3" s="7"/>
      <c r="AC3" s="12"/>
    </row>
    <row r="4" spans="2:32" ht="15.95" customHeight="1" x14ac:dyDescent="0.35">
      <c r="B4" s="13" t="s">
        <v>0</v>
      </c>
      <c r="C4" s="10"/>
      <c r="D4" s="14" t="s">
        <v>1</v>
      </c>
      <c r="E4" s="10"/>
      <c r="F4" s="10"/>
      <c r="G4" s="116" t="s">
        <v>93</v>
      </c>
      <c r="H4" s="73">
        <v>0.28000000000000003</v>
      </c>
      <c r="I4" s="14" t="s">
        <v>2</v>
      </c>
      <c r="J4" s="122" t="s">
        <v>3</v>
      </c>
      <c r="K4" s="123"/>
      <c r="L4" s="123"/>
      <c r="M4" s="123"/>
      <c r="N4" s="123"/>
      <c r="O4" s="124"/>
      <c r="P4" s="11"/>
      <c r="AB4" s="7"/>
      <c r="AC4" s="12"/>
      <c r="AD4" s="15"/>
    </row>
    <row r="5" spans="2:32" ht="15.95" customHeight="1" x14ac:dyDescent="0.25">
      <c r="B5" s="13"/>
      <c r="C5" s="10"/>
      <c r="D5" s="14" t="s">
        <v>5</v>
      </c>
      <c r="E5" s="10"/>
      <c r="F5" s="125" t="s">
        <v>4</v>
      </c>
      <c r="G5" s="125"/>
      <c r="H5" s="125"/>
      <c r="I5" s="17" t="str">
        <f>"( "&amp;VLOOKUP(F5,J7:M9,4,FALSE)&amp;" )"</f>
        <v>( II )</v>
      </c>
      <c r="J5" s="126" t="s">
        <v>5</v>
      </c>
      <c r="K5" s="127"/>
      <c r="L5" s="127"/>
      <c r="M5" s="128"/>
      <c r="N5" s="16" t="s">
        <v>51</v>
      </c>
      <c r="O5" s="16" t="s">
        <v>52</v>
      </c>
      <c r="P5" s="11"/>
      <c r="AB5" s="7"/>
      <c r="AC5" s="12"/>
      <c r="AD5" s="15"/>
    </row>
    <row r="6" spans="2:32" ht="15.95" customHeight="1" x14ac:dyDescent="0.25">
      <c r="B6" s="9"/>
      <c r="C6" s="10"/>
      <c r="D6" s="10"/>
      <c r="E6" s="10"/>
      <c r="F6" s="10"/>
      <c r="G6" s="10"/>
      <c r="H6" s="10"/>
      <c r="I6" s="10"/>
      <c r="J6" s="18"/>
      <c r="K6" s="19"/>
      <c r="L6" s="19"/>
      <c r="M6" s="20"/>
      <c r="N6" s="21" t="s">
        <v>7</v>
      </c>
      <c r="O6" s="21" t="s">
        <v>7</v>
      </c>
      <c r="P6" s="11"/>
      <c r="AD6" s="22"/>
    </row>
    <row r="7" spans="2:32" ht="15.95" customHeight="1" x14ac:dyDescent="0.25">
      <c r="B7" s="9"/>
      <c r="C7" s="10"/>
      <c r="D7" s="14" t="s">
        <v>6</v>
      </c>
      <c r="E7" s="10"/>
      <c r="F7" s="10"/>
      <c r="G7" s="31" t="s">
        <v>46</v>
      </c>
      <c r="H7" s="32">
        <f>VLOOKUP(F5,J7:O9,5,FALSE)</f>
        <v>0.2</v>
      </c>
      <c r="I7" s="33" t="s">
        <v>7</v>
      </c>
      <c r="J7" s="23" t="s">
        <v>9</v>
      </c>
      <c r="K7" s="24"/>
      <c r="L7" s="25"/>
      <c r="M7" s="26">
        <v>0</v>
      </c>
      <c r="N7" s="27">
        <v>5.0000000000000001E-3</v>
      </c>
      <c r="O7" s="28">
        <v>1</v>
      </c>
      <c r="P7" s="11"/>
      <c r="AD7" s="22"/>
    </row>
    <row r="8" spans="2:32" ht="15.95" customHeight="1" x14ac:dyDescent="0.25">
      <c r="B8" s="9"/>
      <c r="C8" s="10"/>
      <c r="D8" s="14" t="s">
        <v>8</v>
      </c>
      <c r="E8" s="10"/>
      <c r="F8" s="10"/>
      <c r="G8" s="31" t="s">
        <v>47</v>
      </c>
      <c r="H8" s="34">
        <f>VLOOKUP(F5,J7:O9,6,FALSE)</f>
        <v>4</v>
      </c>
      <c r="I8" s="14" t="s">
        <v>7</v>
      </c>
      <c r="J8" s="23" t="s">
        <v>4</v>
      </c>
      <c r="K8" s="24"/>
      <c r="L8" s="25"/>
      <c r="M8" s="30" t="s">
        <v>11</v>
      </c>
      <c r="N8" s="27">
        <v>0.2</v>
      </c>
      <c r="O8" s="28">
        <v>4</v>
      </c>
      <c r="P8" s="11"/>
    </row>
    <row r="9" spans="2:32" ht="15.95" customHeight="1" x14ac:dyDescent="0.25">
      <c r="B9" s="9"/>
      <c r="C9" s="10"/>
      <c r="D9" s="14" t="s">
        <v>10</v>
      </c>
      <c r="E9" s="10"/>
      <c r="F9" s="10"/>
      <c r="G9" s="31" t="s">
        <v>48</v>
      </c>
      <c r="H9" s="34">
        <v>200</v>
      </c>
      <c r="I9" s="14" t="s">
        <v>7</v>
      </c>
      <c r="J9" s="23" t="s">
        <v>12</v>
      </c>
      <c r="K9" s="24"/>
      <c r="L9" s="25"/>
      <c r="M9" s="30" t="s">
        <v>13</v>
      </c>
      <c r="N9" s="27">
        <v>0.5</v>
      </c>
      <c r="O9" s="28">
        <v>7</v>
      </c>
      <c r="P9" s="11"/>
    </row>
    <row r="10" spans="2:32" ht="15.95" customHeight="1" x14ac:dyDescent="0.25">
      <c r="B10" s="9"/>
      <c r="C10" s="10"/>
      <c r="D10" s="14" t="s">
        <v>37</v>
      </c>
      <c r="E10" s="10"/>
      <c r="F10" s="10"/>
      <c r="G10" s="31" t="s">
        <v>49</v>
      </c>
      <c r="H10" s="1">
        <v>7</v>
      </c>
      <c r="I10" s="14" t="s">
        <v>7</v>
      </c>
      <c r="J10" s="35"/>
      <c r="K10" s="36" t="s">
        <v>46</v>
      </c>
      <c r="L10" s="37" t="s">
        <v>15</v>
      </c>
      <c r="M10" s="37"/>
      <c r="N10" s="38"/>
      <c r="O10" s="39"/>
      <c r="P10" s="11"/>
    </row>
    <row r="11" spans="2:32" ht="15.95" customHeight="1" x14ac:dyDescent="0.25">
      <c r="B11" s="9"/>
      <c r="C11" s="10"/>
      <c r="D11" s="14" t="s">
        <v>31</v>
      </c>
      <c r="E11" s="10"/>
      <c r="F11" s="10"/>
      <c r="G11" s="31" t="s">
        <v>49</v>
      </c>
      <c r="H11" s="74">
        <f>MAX(H8,H10)</f>
        <v>7</v>
      </c>
      <c r="I11" s="29" t="s">
        <v>7</v>
      </c>
      <c r="J11" s="18"/>
      <c r="K11" s="40" t="s">
        <v>53</v>
      </c>
      <c r="L11" s="41" t="s">
        <v>18</v>
      </c>
      <c r="M11" s="42"/>
      <c r="N11" s="42"/>
      <c r="O11" s="20"/>
      <c r="P11" s="11"/>
    </row>
    <row r="12" spans="2:32" ht="15.95" customHeight="1" x14ac:dyDescent="0.25">
      <c r="B12" s="9"/>
      <c r="C12" s="10"/>
      <c r="D12" s="14" t="s">
        <v>14</v>
      </c>
      <c r="E12" s="10"/>
      <c r="F12" s="10"/>
      <c r="G12" s="31" t="s">
        <v>50</v>
      </c>
      <c r="H12" s="52">
        <v>1.25</v>
      </c>
      <c r="I12" s="14" t="s">
        <v>27</v>
      </c>
      <c r="J12" s="10"/>
      <c r="K12" s="10"/>
      <c r="L12" s="10"/>
      <c r="M12" s="10"/>
      <c r="N12" s="10"/>
      <c r="O12" s="10"/>
      <c r="P12" s="11"/>
    </row>
    <row r="13" spans="2:32" ht="15.95" customHeight="1" x14ac:dyDescent="0.25">
      <c r="B13" s="9"/>
      <c r="C13" s="10"/>
      <c r="D13" s="10"/>
      <c r="E13" s="10"/>
      <c r="F13" s="10"/>
      <c r="G13" s="10"/>
      <c r="H13" s="10"/>
      <c r="I13" s="10"/>
      <c r="J13" s="14" t="s">
        <v>23</v>
      </c>
      <c r="K13" s="10"/>
      <c r="L13" s="10"/>
      <c r="M13" s="10"/>
      <c r="N13" s="31"/>
      <c r="O13" s="32">
        <f>0.19*(H7/0.05)^0.07</f>
        <v>0.20936197201655604</v>
      </c>
      <c r="P13" s="46" t="s">
        <v>17</v>
      </c>
    </row>
    <row r="14" spans="2:32" ht="15.95" customHeight="1" x14ac:dyDescent="0.25">
      <c r="B14" s="9"/>
      <c r="C14" s="10"/>
      <c r="D14" s="14" t="s">
        <v>16</v>
      </c>
      <c r="E14" s="10"/>
      <c r="F14" s="10"/>
      <c r="G14" s="31" t="s">
        <v>39</v>
      </c>
      <c r="H14" s="74">
        <v>1</v>
      </c>
      <c r="I14" s="14" t="s">
        <v>17</v>
      </c>
      <c r="J14" s="10"/>
      <c r="K14" s="43"/>
      <c r="L14" s="44"/>
      <c r="M14" s="44"/>
      <c r="N14" s="45"/>
      <c r="O14" s="10"/>
      <c r="P14" s="11"/>
    </row>
    <row r="15" spans="2:32" ht="15.95" customHeight="1" x14ac:dyDescent="0.25">
      <c r="B15" s="9"/>
      <c r="C15" s="10"/>
      <c r="D15" s="14" t="s">
        <v>19</v>
      </c>
      <c r="E15" s="10"/>
      <c r="F15" s="10"/>
      <c r="G15" s="31" t="s">
        <v>40</v>
      </c>
      <c r="H15" s="74">
        <v>1</v>
      </c>
      <c r="I15" s="14" t="s">
        <v>17</v>
      </c>
      <c r="J15" s="14" t="s">
        <v>24</v>
      </c>
      <c r="K15" s="10"/>
      <c r="L15" s="10"/>
      <c r="M15" s="10"/>
      <c r="N15" s="10"/>
      <c r="O15" s="32">
        <f>O13*LN(H11/H7)</f>
        <v>0.74435468135866334</v>
      </c>
      <c r="P15" s="46" t="s">
        <v>17</v>
      </c>
    </row>
    <row r="16" spans="2:32" ht="15.95" customHeight="1" x14ac:dyDescent="0.25">
      <c r="B16" s="9"/>
      <c r="C16" s="10"/>
      <c r="D16" s="29" t="s">
        <v>20</v>
      </c>
      <c r="E16" s="10"/>
      <c r="F16" s="10"/>
      <c r="G16" s="31" t="s">
        <v>41</v>
      </c>
      <c r="H16" s="74">
        <v>1</v>
      </c>
      <c r="I16" s="14" t="s">
        <v>17</v>
      </c>
      <c r="J16" s="10"/>
      <c r="K16" s="10"/>
      <c r="L16" s="10"/>
      <c r="M16" s="10"/>
      <c r="N16" s="10"/>
      <c r="O16" s="10"/>
      <c r="P16" s="11"/>
    </row>
    <row r="17" spans="2:16" ht="15.95" customHeight="1" x14ac:dyDescent="0.25">
      <c r="B17" s="9"/>
      <c r="C17" s="10"/>
      <c r="D17" s="29" t="s">
        <v>21</v>
      </c>
      <c r="E17" s="10"/>
      <c r="F17" s="10"/>
      <c r="G17" s="31" t="s">
        <v>42</v>
      </c>
      <c r="H17" s="74">
        <v>1</v>
      </c>
      <c r="I17" s="29" t="s">
        <v>17</v>
      </c>
      <c r="J17" s="14" t="s">
        <v>22</v>
      </c>
      <c r="K17" s="10"/>
      <c r="L17" s="10"/>
      <c r="M17" s="10"/>
      <c r="N17" s="10"/>
      <c r="O17" s="32">
        <f>H16/(H17*LN(H11/H7))</f>
        <v>0.28126641406272834</v>
      </c>
      <c r="P17" s="46" t="s">
        <v>17</v>
      </c>
    </row>
    <row r="18" spans="2:16" ht="15.95" customHeight="1" x14ac:dyDescent="0.25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2:16" ht="15.95" customHeight="1" x14ac:dyDescent="0.25">
      <c r="B19" s="9"/>
      <c r="C19" s="10"/>
      <c r="D19" s="10"/>
      <c r="E19" s="10"/>
      <c r="F19" s="10"/>
      <c r="G19" s="10"/>
      <c r="H19" s="10"/>
      <c r="I19" s="10"/>
      <c r="J19" s="10"/>
      <c r="K19" s="52"/>
      <c r="L19" s="10"/>
      <c r="M19" s="10"/>
      <c r="N19" s="10"/>
      <c r="O19" s="10"/>
      <c r="P19" s="11"/>
    </row>
    <row r="20" spans="2:16" ht="15.95" customHeight="1" x14ac:dyDescent="0.25">
      <c r="B20" s="9"/>
      <c r="C20" s="10"/>
      <c r="D20" s="10"/>
      <c r="E20" s="10"/>
      <c r="F20" s="10"/>
      <c r="G20" s="47"/>
      <c r="H20" s="10"/>
      <c r="I20" s="10"/>
      <c r="J20" s="10"/>
      <c r="K20" s="49">
        <f>SQRT((2*(H4*1000))/((1+(7*O17))*H12))</f>
        <v>12.284112623752742</v>
      </c>
      <c r="L20" s="14" t="s">
        <v>25</v>
      </c>
      <c r="M20" s="52"/>
      <c r="N20" s="129" t="s">
        <v>90</v>
      </c>
      <c r="O20" s="130"/>
      <c r="P20" s="11"/>
    </row>
    <row r="21" spans="2:16" ht="15.95" customHeight="1" x14ac:dyDescent="0.25">
      <c r="B21" s="9" t="s">
        <v>32</v>
      </c>
      <c r="C21" s="48" t="s">
        <v>45</v>
      </c>
      <c r="D21" s="10"/>
      <c r="E21" s="10"/>
      <c r="F21" s="10"/>
      <c r="G21" s="10"/>
      <c r="H21" s="10"/>
      <c r="I21" s="10"/>
      <c r="J21" s="10"/>
      <c r="K21" s="10"/>
      <c r="L21" s="10"/>
      <c r="M21" s="52"/>
      <c r="N21" s="131" t="str">
        <f>CONCATENATE("(",'Conversie Bft'!C18," - ",'Conversie Bft'!E18," m/sec)")</f>
        <v>(13,9 - 17,1 m/sec)</v>
      </c>
      <c r="O21" s="132"/>
      <c r="P21" s="11"/>
    </row>
    <row r="22" spans="2:16" ht="15.95" customHeight="1" x14ac:dyDescent="0.25">
      <c r="B22" s="9"/>
      <c r="C22" s="10"/>
      <c r="D22" s="10"/>
      <c r="E22" s="10"/>
      <c r="F22" s="10"/>
      <c r="G22" s="47"/>
      <c r="H22" s="10"/>
      <c r="I22" s="10"/>
      <c r="J22" s="10"/>
      <c r="K22" s="74">
        <f>K20/(O15*H17)</f>
        <v>16.503036699293233</v>
      </c>
      <c r="L22" s="14" t="s">
        <v>25</v>
      </c>
      <c r="M22" s="10"/>
      <c r="N22" s="117" t="s">
        <v>56</v>
      </c>
      <c r="O22" s="118"/>
      <c r="P22" s="11"/>
    </row>
    <row r="23" spans="2:16" ht="15.95" customHeight="1" x14ac:dyDescent="0.25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52"/>
      <c r="N23" s="117" t="s">
        <v>91</v>
      </c>
      <c r="O23" s="118"/>
      <c r="P23" s="11"/>
    </row>
    <row r="24" spans="2:16" ht="15.95" customHeight="1" x14ac:dyDescent="0.25">
      <c r="B24" s="9"/>
      <c r="C24" s="10"/>
      <c r="D24" s="10"/>
      <c r="E24" s="10"/>
      <c r="F24" s="33" t="s">
        <v>26</v>
      </c>
      <c r="G24" s="10"/>
      <c r="H24" s="10"/>
      <c r="I24" s="10"/>
      <c r="J24" s="10"/>
      <c r="K24" s="49">
        <f>ROUND(K22/(H14*H15),1)</f>
        <v>16.5</v>
      </c>
      <c r="L24" s="14" t="s">
        <v>25</v>
      </c>
      <c r="M24" s="52" t="s">
        <v>36</v>
      </c>
      <c r="N24" s="76">
        <f>MIN(ROUND((K24/0.836)^(2/3),0),12)</f>
        <v>7</v>
      </c>
      <c r="O24" s="77" t="s">
        <v>30</v>
      </c>
      <c r="P24" s="11"/>
    </row>
    <row r="25" spans="2:16" ht="15.95" customHeight="1" x14ac:dyDescent="0.25">
      <c r="B25" s="9"/>
      <c r="C25" s="48" t="s">
        <v>43</v>
      </c>
      <c r="D25" s="10"/>
      <c r="E25" s="10"/>
      <c r="F25" s="10"/>
      <c r="G25" s="10"/>
      <c r="H25" s="10"/>
      <c r="I25" s="10"/>
      <c r="J25" s="10"/>
      <c r="K25" s="49"/>
      <c r="L25" s="14"/>
      <c r="M25" s="52"/>
      <c r="N25" s="70"/>
      <c r="O25" s="14"/>
      <c r="P25" s="11"/>
    </row>
    <row r="26" spans="2:16" s="50" customFormat="1" ht="20.100000000000001" customHeight="1" x14ac:dyDescent="0.2">
      <c r="B26" s="75" t="s">
        <v>54</v>
      </c>
      <c r="C26" s="51"/>
      <c r="D26" s="71" t="s">
        <v>44</v>
      </c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72" t="s">
        <v>55</v>
      </c>
    </row>
  </sheetData>
  <sheetProtection password="E719" sheet="1" objects="1" scenarios="1" selectLockedCells="1"/>
  <mergeCells count="8">
    <mergeCell ref="N23:O23"/>
    <mergeCell ref="B2:P2"/>
    <mergeCell ref="J4:O4"/>
    <mergeCell ref="F5:H5"/>
    <mergeCell ref="J5:M5"/>
    <mergeCell ref="N22:O22"/>
    <mergeCell ref="N20:O20"/>
    <mergeCell ref="N21:O21"/>
  </mergeCells>
  <conditionalFormatting sqref="J7:O7">
    <cfRule type="expression" dxfId="2" priority="4">
      <formula>$F$5=$J$7</formula>
    </cfRule>
  </conditionalFormatting>
  <conditionalFormatting sqref="J8:O8">
    <cfRule type="expression" dxfId="1" priority="5">
      <formula>$F$5=$J$8</formula>
    </cfRule>
  </conditionalFormatting>
  <conditionalFormatting sqref="J9:O9">
    <cfRule type="expression" dxfId="0" priority="6">
      <formula>$F$5=$J$9</formula>
    </cfRule>
  </conditionalFormatting>
  <dataValidations xWindow="98" yWindow="321" count="1">
    <dataValidation type="list" allowBlank="1" showInputMessage="1" showErrorMessage="1" errorTitle="Foutieve invoer!" error="Maak een keuze uit de lijst." promptTitle="Terreincategorie" prompt="Kies 1 van de 3 terreincategorien volgens Tabel 4.1 / NB.3" sqref="F5:H5">
      <formula1>$J$7:$J$9</formula1>
    </dataValidation>
  </dataValidations>
  <pageMargins left="0.23622047244094491" right="0.23622047244094491" top="0.74803149606299213" bottom="0.74803149606299213" header="0.31496062992125984" footer="0.31496062992125984"/>
  <pageSetup paperSize="9" scale="11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3"/>
  <sheetViews>
    <sheetView zoomScaleNormal="100" workbookViewId="0">
      <pane ySplit="2" topLeftCell="A3" activePane="bottomLeft" state="frozen"/>
      <selection pane="bottomLeft" activeCell="C1" sqref="C1"/>
    </sheetView>
  </sheetViews>
  <sheetFormatPr defaultRowHeight="15" x14ac:dyDescent="0.25"/>
  <cols>
    <col min="1" max="2" width="9.140625" style="2"/>
  </cols>
  <sheetData>
    <row r="1" spans="1:8" ht="17.25" x14ac:dyDescent="0.25">
      <c r="A1" s="2" t="s">
        <v>28</v>
      </c>
      <c r="B1" s="2" t="s">
        <v>29</v>
      </c>
      <c r="D1" t="s">
        <v>33</v>
      </c>
      <c r="F1" t="s">
        <v>34</v>
      </c>
      <c r="H1" t="s">
        <v>35</v>
      </c>
    </row>
    <row r="2" spans="1:8" x14ac:dyDescent="0.25">
      <c r="A2" s="2" t="s">
        <v>25</v>
      </c>
      <c r="B2" s="2" t="s">
        <v>30</v>
      </c>
    </row>
    <row r="3" spans="1:8" x14ac:dyDescent="0.25">
      <c r="A3" s="3">
        <v>0</v>
      </c>
      <c r="B3" s="2">
        <v>0</v>
      </c>
      <c r="D3" s="56">
        <f t="shared" ref="D3:D66" si="0">0.836*(B3)^1.5</f>
        <v>0</v>
      </c>
      <c r="G3">
        <f t="shared" ref="G3:G66" si="1">(A3/0.836)^(2/3)</f>
        <v>0</v>
      </c>
      <c r="H3">
        <f>ROUND(G3,0)</f>
        <v>0</v>
      </c>
    </row>
    <row r="4" spans="1:8" x14ac:dyDescent="0.25">
      <c r="A4" s="3">
        <v>0.1</v>
      </c>
      <c r="B4" s="2">
        <v>0</v>
      </c>
      <c r="D4" s="56">
        <f t="shared" si="0"/>
        <v>0</v>
      </c>
      <c r="G4">
        <f t="shared" si="1"/>
        <v>0.24277044536619324</v>
      </c>
      <c r="H4">
        <f t="shared" ref="H4:H67" si="2">ROUND(G4,0)</f>
        <v>0</v>
      </c>
    </row>
    <row r="5" spans="1:8" x14ac:dyDescent="0.25">
      <c r="A5" s="58">
        <v>0.2</v>
      </c>
      <c r="B5" s="59">
        <v>0</v>
      </c>
      <c r="C5" s="60"/>
      <c r="D5" s="61">
        <f t="shared" si="0"/>
        <v>0</v>
      </c>
      <c r="G5">
        <f t="shared" si="1"/>
        <v>0.3853740603610834</v>
      </c>
      <c r="H5">
        <f t="shared" si="2"/>
        <v>0</v>
      </c>
    </row>
    <row r="6" spans="1:8" x14ac:dyDescent="0.25">
      <c r="A6" s="3">
        <v>0.30000000000000004</v>
      </c>
      <c r="B6" s="2">
        <v>1</v>
      </c>
      <c r="D6" s="56">
        <f t="shared" si="0"/>
        <v>0.83599999999999997</v>
      </c>
      <c r="G6">
        <f t="shared" si="1"/>
        <v>0.50498287612132464</v>
      </c>
      <c r="H6">
        <f t="shared" si="2"/>
        <v>1</v>
      </c>
    </row>
    <row r="7" spans="1:8" x14ac:dyDescent="0.25">
      <c r="A7" s="3">
        <v>0.4</v>
      </c>
      <c r="B7" s="2">
        <v>1</v>
      </c>
      <c r="D7" s="56">
        <f t="shared" si="0"/>
        <v>0.83599999999999997</v>
      </c>
      <c r="G7">
        <f t="shared" si="1"/>
        <v>0.61174318881844014</v>
      </c>
      <c r="H7">
        <f t="shared" si="2"/>
        <v>1</v>
      </c>
    </row>
    <row r="8" spans="1:8" x14ac:dyDescent="0.25">
      <c r="A8" s="3">
        <v>0.5</v>
      </c>
      <c r="B8" s="2">
        <v>1</v>
      </c>
      <c r="D8" s="56">
        <f t="shared" si="0"/>
        <v>0.83599999999999997</v>
      </c>
      <c r="G8">
        <f t="shared" si="1"/>
        <v>0.70986508856458641</v>
      </c>
      <c r="H8">
        <f t="shared" si="2"/>
        <v>1</v>
      </c>
    </row>
    <row r="9" spans="1:8" x14ac:dyDescent="0.25">
      <c r="A9" s="3">
        <v>0.60000000000000009</v>
      </c>
      <c r="B9" s="2">
        <v>1</v>
      </c>
      <c r="D9" s="56">
        <f t="shared" si="0"/>
        <v>0.83599999999999997</v>
      </c>
      <c r="G9">
        <f t="shared" si="1"/>
        <v>0.80161034878091753</v>
      </c>
      <c r="H9">
        <f t="shared" si="2"/>
        <v>1</v>
      </c>
    </row>
    <row r="10" spans="1:8" x14ac:dyDescent="0.25">
      <c r="A10" s="3">
        <v>0.70000000000000007</v>
      </c>
      <c r="B10" s="2">
        <v>1</v>
      </c>
      <c r="D10" s="56">
        <f t="shared" si="0"/>
        <v>0.83599999999999997</v>
      </c>
      <c r="G10">
        <f t="shared" si="1"/>
        <v>0.88837127695333062</v>
      </c>
      <c r="H10">
        <f t="shared" si="2"/>
        <v>1</v>
      </c>
    </row>
    <row r="11" spans="1:8" x14ac:dyDescent="0.25">
      <c r="A11" s="53">
        <v>0.8</v>
      </c>
      <c r="B11" s="54">
        <v>1</v>
      </c>
      <c r="C11" s="55"/>
      <c r="D11" s="57">
        <f t="shared" si="0"/>
        <v>0.83599999999999997</v>
      </c>
      <c r="G11">
        <f t="shared" si="1"/>
        <v>0.97108178146477275</v>
      </c>
      <c r="H11">
        <f t="shared" si="2"/>
        <v>1</v>
      </c>
    </row>
    <row r="12" spans="1:8" x14ac:dyDescent="0.25">
      <c r="A12" s="53">
        <v>0.9</v>
      </c>
      <c r="B12" s="54">
        <v>1</v>
      </c>
      <c r="C12" s="55"/>
      <c r="D12" s="57">
        <f t="shared" si="0"/>
        <v>0.83599999999999997</v>
      </c>
      <c r="G12">
        <f t="shared" si="1"/>
        <v>1.050406711538191</v>
      </c>
      <c r="H12">
        <f t="shared" si="2"/>
        <v>1</v>
      </c>
    </row>
    <row r="13" spans="1:8" x14ac:dyDescent="0.25">
      <c r="A13" s="3">
        <v>1</v>
      </c>
      <c r="B13" s="2">
        <v>1</v>
      </c>
      <c r="D13" s="56">
        <f t="shared" si="0"/>
        <v>0.83599999999999997</v>
      </c>
      <c r="G13">
        <f t="shared" si="1"/>
        <v>1.1268405883429236</v>
      </c>
      <c r="H13">
        <f t="shared" si="2"/>
        <v>1</v>
      </c>
    </row>
    <row r="14" spans="1:8" x14ac:dyDescent="0.25">
      <c r="A14" s="3">
        <v>1.1000000000000001</v>
      </c>
      <c r="B14" s="2">
        <v>1</v>
      </c>
      <c r="D14" s="56">
        <f t="shared" si="0"/>
        <v>0.83599999999999997</v>
      </c>
      <c r="G14">
        <f t="shared" si="1"/>
        <v>1.2007638514176229</v>
      </c>
      <c r="H14">
        <f t="shared" si="2"/>
        <v>1</v>
      </c>
    </row>
    <row r="15" spans="1:8" x14ac:dyDescent="0.25">
      <c r="A15" s="3">
        <v>1.2000000000000002</v>
      </c>
      <c r="B15" s="2">
        <v>1</v>
      </c>
      <c r="D15" s="56">
        <f t="shared" si="0"/>
        <v>0.83599999999999997</v>
      </c>
      <c r="G15">
        <f t="shared" si="1"/>
        <v>1.2724771109234239</v>
      </c>
      <c r="H15">
        <f t="shared" si="2"/>
        <v>1</v>
      </c>
    </row>
    <row r="16" spans="1:8" x14ac:dyDescent="0.25">
      <c r="A16" s="3">
        <v>1.3</v>
      </c>
      <c r="B16" s="2">
        <v>1</v>
      </c>
      <c r="D16" s="56">
        <f t="shared" si="0"/>
        <v>0.83599999999999997</v>
      </c>
      <c r="G16">
        <f t="shared" si="1"/>
        <v>1.3422231238462115</v>
      </c>
      <c r="H16">
        <f t="shared" si="2"/>
        <v>1</v>
      </c>
    </row>
    <row r="17" spans="1:8" x14ac:dyDescent="0.25">
      <c r="A17" s="3">
        <v>1.4000000000000001</v>
      </c>
      <c r="B17" s="2">
        <v>1</v>
      </c>
      <c r="D17" s="56">
        <f t="shared" si="0"/>
        <v>0.83599999999999997</v>
      </c>
      <c r="G17">
        <f t="shared" si="1"/>
        <v>1.4102014995740497</v>
      </c>
      <c r="H17">
        <f t="shared" si="2"/>
        <v>1</v>
      </c>
    </row>
    <row r="18" spans="1:8" x14ac:dyDescent="0.25">
      <c r="A18" s="58">
        <v>1.5</v>
      </c>
      <c r="B18" s="59">
        <v>1</v>
      </c>
      <c r="C18" s="60"/>
      <c r="D18" s="61">
        <f t="shared" si="0"/>
        <v>0.83599999999999997</v>
      </c>
      <c r="G18">
        <f t="shared" si="1"/>
        <v>1.4765788872725034</v>
      </c>
      <c r="H18">
        <f t="shared" si="2"/>
        <v>1</v>
      </c>
    </row>
    <row r="19" spans="1:8" x14ac:dyDescent="0.25">
      <c r="A19" s="3">
        <v>1.6</v>
      </c>
      <c r="B19" s="2">
        <v>2</v>
      </c>
      <c r="D19" s="56">
        <f t="shared" si="0"/>
        <v>2.3645650762878145</v>
      </c>
      <c r="G19">
        <f t="shared" si="1"/>
        <v>1.5414962414443334</v>
      </c>
      <c r="H19">
        <f t="shared" si="2"/>
        <v>2</v>
      </c>
    </row>
    <row r="20" spans="1:8" x14ac:dyDescent="0.25">
      <c r="A20" s="3">
        <v>1.7000000000000002</v>
      </c>
      <c r="B20" s="2">
        <v>2</v>
      </c>
      <c r="D20" s="56">
        <f t="shared" si="0"/>
        <v>2.3645650762878145</v>
      </c>
      <c r="G20">
        <f t="shared" si="1"/>
        <v>1.6050741335447309</v>
      </c>
      <c r="H20">
        <f t="shared" si="2"/>
        <v>2</v>
      </c>
    </row>
    <row r="21" spans="1:8" x14ac:dyDescent="0.25">
      <c r="A21" s="3">
        <v>1.8</v>
      </c>
      <c r="B21" s="2">
        <v>2</v>
      </c>
      <c r="D21" s="56">
        <f t="shared" si="0"/>
        <v>2.3645650762878145</v>
      </c>
      <c r="G21">
        <f t="shared" si="1"/>
        <v>1.6674167188901812</v>
      </c>
      <c r="H21">
        <f t="shared" si="2"/>
        <v>2</v>
      </c>
    </row>
    <row r="22" spans="1:8" x14ac:dyDescent="0.25">
      <c r="A22" s="3">
        <v>1.9000000000000001</v>
      </c>
      <c r="B22" s="2">
        <v>2</v>
      </c>
      <c r="D22" s="56">
        <f t="shared" si="0"/>
        <v>2.3645650762878145</v>
      </c>
      <c r="G22">
        <f t="shared" si="1"/>
        <v>1.7286147548915416</v>
      </c>
      <c r="H22">
        <f t="shared" si="2"/>
        <v>2</v>
      </c>
    </row>
    <row r="23" spans="1:8" x14ac:dyDescent="0.25">
      <c r="A23" s="3">
        <v>2</v>
      </c>
      <c r="B23" s="2">
        <v>2</v>
      </c>
      <c r="D23" s="56">
        <f t="shared" si="0"/>
        <v>2.3645650762878145</v>
      </c>
      <c r="G23">
        <f t="shared" si="1"/>
        <v>1.7887479353360214</v>
      </c>
      <c r="H23">
        <f t="shared" si="2"/>
        <v>2</v>
      </c>
    </row>
    <row r="24" spans="1:8" x14ac:dyDescent="0.25">
      <c r="A24" s="3">
        <v>2.1</v>
      </c>
      <c r="B24" s="2">
        <v>2</v>
      </c>
      <c r="D24" s="56">
        <f t="shared" si="0"/>
        <v>2.3645650762878145</v>
      </c>
      <c r="G24">
        <f t="shared" si="1"/>
        <v>1.8478867220545858</v>
      </c>
      <c r="H24">
        <f t="shared" si="2"/>
        <v>2</v>
      </c>
    </row>
    <row r="25" spans="1:8" x14ac:dyDescent="0.25">
      <c r="A25" s="3">
        <v>2.2000000000000002</v>
      </c>
      <c r="B25" s="2">
        <v>2</v>
      </c>
      <c r="D25" s="56">
        <f t="shared" si="0"/>
        <v>2.3645650762878145</v>
      </c>
      <c r="G25">
        <f t="shared" si="1"/>
        <v>1.9060938009057213</v>
      </c>
      <c r="H25">
        <f t="shared" si="2"/>
        <v>2</v>
      </c>
    </row>
    <row r="26" spans="1:8" x14ac:dyDescent="0.25">
      <c r="A26" s="53">
        <v>2.3000000000000003</v>
      </c>
      <c r="B26" s="54">
        <v>2</v>
      </c>
      <c r="C26" s="55"/>
      <c r="D26" s="57">
        <f t="shared" si="0"/>
        <v>2.3645650762878145</v>
      </c>
      <c r="G26">
        <f t="shared" si="1"/>
        <v>1.9634252526515439</v>
      </c>
      <c r="H26">
        <f t="shared" si="2"/>
        <v>2</v>
      </c>
    </row>
    <row r="27" spans="1:8" x14ac:dyDescent="0.25">
      <c r="A27" s="53">
        <v>2.4000000000000004</v>
      </c>
      <c r="B27" s="54">
        <v>2</v>
      </c>
      <c r="C27" s="55"/>
      <c r="D27" s="57">
        <f t="shared" si="0"/>
        <v>2.3645650762878145</v>
      </c>
      <c r="G27">
        <f t="shared" si="1"/>
        <v>2.0199315044852981</v>
      </c>
      <c r="H27">
        <f t="shared" si="2"/>
        <v>2</v>
      </c>
    </row>
    <row r="28" spans="1:8" x14ac:dyDescent="0.25">
      <c r="A28" s="3">
        <v>2.5</v>
      </c>
      <c r="B28" s="2">
        <v>2</v>
      </c>
      <c r="D28" s="56">
        <f t="shared" si="0"/>
        <v>2.3645650762878145</v>
      </c>
      <c r="G28">
        <f t="shared" si="1"/>
        <v>2.075658110700898</v>
      </c>
      <c r="H28">
        <f t="shared" si="2"/>
        <v>2</v>
      </c>
    </row>
    <row r="29" spans="1:8" x14ac:dyDescent="0.25">
      <c r="A29" s="3">
        <v>2.6</v>
      </c>
      <c r="B29" s="2">
        <v>2</v>
      </c>
      <c r="D29" s="56">
        <f t="shared" si="0"/>
        <v>2.3645650762878145</v>
      </c>
      <c r="G29">
        <f t="shared" si="1"/>
        <v>2.1306463987695188</v>
      </c>
      <c r="H29">
        <f t="shared" si="2"/>
        <v>2</v>
      </c>
    </row>
    <row r="30" spans="1:8" x14ac:dyDescent="0.25">
      <c r="A30" s="3">
        <v>2.7</v>
      </c>
      <c r="B30" s="2">
        <v>2</v>
      </c>
      <c r="D30" s="56">
        <f t="shared" si="0"/>
        <v>2.3645650762878145</v>
      </c>
      <c r="G30">
        <f t="shared" si="1"/>
        <v>2.1849340082957385</v>
      </c>
      <c r="H30">
        <f t="shared" si="2"/>
        <v>2</v>
      </c>
    </row>
    <row r="31" spans="1:8" x14ac:dyDescent="0.25">
      <c r="A31" s="3">
        <v>2.8000000000000003</v>
      </c>
      <c r="B31" s="2">
        <v>2</v>
      </c>
      <c r="D31" s="56">
        <f t="shared" si="0"/>
        <v>2.3645650762878145</v>
      </c>
      <c r="G31">
        <f t="shared" si="1"/>
        <v>2.2385553439109791</v>
      </c>
      <c r="H31">
        <f t="shared" si="2"/>
        <v>2</v>
      </c>
    </row>
    <row r="32" spans="1:8" x14ac:dyDescent="0.25">
      <c r="A32" s="3">
        <v>2.9000000000000004</v>
      </c>
      <c r="B32" s="2">
        <v>2</v>
      </c>
      <c r="D32" s="56">
        <f t="shared" si="0"/>
        <v>2.3645650762878145</v>
      </c>
      <c r="G32">
        <f t="shared" si="1"/>
        <v>2.2915419584202401</v>
      </c>
      <c r="H32">
        <f t="shared" si="2"/>
        <v>2</v>
      </c>
    </row>
    <row r="33" spans="1:8" x14ac:dyDescent="0.25">
      <c r="A33" s="3">
        <v>3</v>
      </c>
      <c r="B33" s="2">
        <v>2</v>
      </c>
      <c r="D33" s="56">
        <f t="shared" si="0"/>
        <v>2.3645650762878145</v>
      </c>
      <c r="G33">
        <f t="shared" si="1"/>
        <v>2.343922878970405</v>
      </c>
      <c r="H33">
        <f t="shared" si="2"/>
        <v>2</v>
      </c>
    </row>
    <row r="34" spans="1:8" x14ac:dyDescent="0.25">
      <c r="A34" s="3">
        <v>3.1</v>
      </c>
      <c r="B34" s="2">
        <v>2</v>
      </c>
      <c r="D34" s="56">
        <f t="shared" si="0"/>
        <v>2.3645650762878145</v>
      </c>
      <c r="G34">
        <f t="shared" si="1"/>
        <v>2.3957248863243836</v>
      </c>
      <c r="H34">
        <f t="shared" si="2"/>
        <v>2</v>
      </c>
    </row>
    <row r="35" spans="1:8" x14ac:dyDescent="0.25">
      <c r="A35" s="3">
        <v>3.2</v>
      </c>
      <c r="B35" s="2">
        <v>2</v>
      </c>
      <c r="D35" s="56">
        <f t="shared" si="0"/>
        <v>2.3645650762878145</v>
      </c>
      <c r="G35">
        <f t="shared" si="1"/>
        <v>2.4469727552737606</v>
      </c>
      <c r="H35">
        <f t="shared" si="2"/>
        <v>2</v>
      </c>
    </row>
    <row r="36" spans="1:8" x14ac:dyDescent="0.25">
      <c r="A36" s="58">
        <v>3.3000000000000003</v>
      </c>
      <c r="B36" s="59">
        <v>2</v>
      </c>
      <c r="C36" s="60"/>
      <c r="D36" s="61">
        <f t="shared" si="0"/>
        <v>2.3645650762878145</v>
      </c>
      <c r="G36">
        <f t="shared" si="1"/>
        <v>2.4976894626392978</v>
      </c>
      <c r="H36">
        <f t="shared" si="2"/>
        <v>2</v>
      </c>
    </row>
    <row r="37" spans="1:8" x14ac:dyDescent="0.25">
      <c r="A37" s="3">
        <v>3.4000000000000004</v>
      </c>
      <c r="B37" s="2">
        <v>3</v>
      </c>
      <c r="D37" s="56">
        <f t="shared" si="0"/>
        <v>4.3439834253827438</v>
      </c>
      <c r="G37">
        <f t="shared" si="1"/>
        <v>2.5478963680758522</v>
      </c>
      <c r="H37">
        <f t="shared" si="2"/>
        <v>3</v>
      </c>
    </row>
    <row r="38" spans="1:8" x14ac:dyDescent="0.25">
      <c r="A38" s="3">
        <v>3.5</v>
      </c>
      <c r="B38" s="2">
        <v>3</v>
      </c>
      <c r="D38" s="56">
        <f t="shared" si="0"/>
        <v>4.3439834253827438</v>
      </c>
      <c r="G38">
        <f t="shared" si="1"/>
        <v>2.5976133719303527</v>
      </c>
      <c r="H38">
        <f t="shared" si="2"/>
        <v>3</v>
      </c>
    </row>
    <row r="39" spans="1:8" x14ac:dyDescent="0.25">
      <c r="A39" s="3">
        <v>3.6</v>
      </c>
      <c r="B39" s="2">
        <v>3</v>
      </c>
      <c r="D39" s="56">
        <f t="shared" si="0"/>
        <v>4.3439834253827438</v>
      </c>
      <c r="G39">
        <f t="shared" si="1"/>
        <v>2.6468590536356373</v>
      </c>
      <c r="H39">
        <f t="shared" si="2"/>
        <v>3</v>
      </c>
    </row>
    <row r="40" spans="1:8" x14ac:dyDescent="0.25">
      <c r="A40" s="3">
        <v>3.7</v>
      </c>
      <c r="B40" s="2">
        <v>3</v>
      </c>
      <c r="D40" s="56">
        <f t="shared" si="0"/>
        <v>4.3439834253827438</v>
      </c>
      <c r="G40">
        <f t="shared" si="1"/>
        <v>2.6956507935125127</v>
      </c>
      <c r="H40">
        <f t="shared" si="2"/>
        <v>3</v>
      </c>
    </row>
    <row r="41" spans="1:8" x14ac:dyDescent="0.25">
      <c r="A41" s="3">
        <v>3.8000000000000003</v>
      </c>
      <c r="B41" s="2">
        <v>3</v>
      </c>
      <c r="D41" s="56">
        <f t="shared" si="0"/>
        <v>4.3439834253827438</v>
      </c>
      <c r="G41">
        <f t="shared" si="1"/>
        <v>2.7440048803625845</v>
      </c>
      <c r="H41">
        <f t="shared" si="2"/>
        <v>3</v>
      </c>
    </row>
    <row r="42" spans="1:8" x14ac:dyDescent="0.25">
      <c r="A42" s="3">
        <v>3.9000000000000004</v>
      </c>
      <c r="B42" s="2">
        <v>3</v>
      </c>
      <c r="D42" s="56">
        <f t="shared" si="0"/>
        <v>4.3439834253827438</v>
      </c>
      <c r="G42">
        <f t="shared" si="1"/>
        <v>2.7919366068386968</v>
      </c>
      <c r="H42">
        <f t="shared" si="2"/>
        <v>3</v>
      </c>
    </row>
    <row r="43" spans="1:8" x14ac:dyDescent="0.25">
      <c r="A43" s="3">
        <v>4</v>
      </c>
      <c r="B43" s="2">
        <v>3</v>
      </c>
      <c r="D43" s="56">
        <f t="shared" si="0"/>
        <v>4.3439834253827438</v>
      </c>
      <c r="G43">
        <f t="shared" si="1"/>
        <v>2.8394603542583456</v>
      </c>
      <c r="H43">
        <f t="shared" si="2"/>
        <v>3</v>
      </c>
    </row>
    <row r="44" spans="1:8" x14ac:dyDescent="0.25">
      <c r="A44" s="3">
        <v>4.1000000000000005</v>
      </c>
      <c r="B44" s="2">
        <v>3</v>
      </c>
      <c r="D44" s="56">
        <f t="shared" si="0"/>
        <v>4.3439834253827438</v>
      </c>
      <c r="G44">
        <f t="shared" si="1"/>
        <v>2.8865896682626455</v>
      </c>
      <c r="H44">
        <f t="shared" si="2"/>
        <v>3</v>
      </c>
    </row>
    <row r="45" spans="1:8" x14ac:dyDescent="0.25">
      <c r="A45" s="3">
        <v>4.2</v>
      </c>
      <c r="B45" s="2">
        <v>3</v>
      </c>
      <c r="D45" s="56">
        <f t="shared" si="0"/>
        <v>4.3439834253827438</v>
      </c>
      <c r="G45">
        <f t="shared" si="1"/>
        <v>2.9333373265075173</v>
      </c>
      <c r="H45">
        <f t="shared" si="2"/>
        <v>3</v>
      </c>
    </row>
    <row r="46" spans="1:8" x14ac:dyDescent="0.25">
      <c r="A46" s="53">
        <v>4.3</v>
      </c>
      <c r="B46" s="54">
        <v>3</v>
      </c>
      <c r="C46" s="55"/>
      <c r="D46" s="57">
        <f t="shared" si="0"/>
        <v>4.3439834253827438</v>
      </c>
      <c r="G46">
        <f t="shared" si="1"/>
        <v>2.9797153993954022</v>
      </c>
      <c r="H46">
        <f t="shared" si="2"/>
        <v>3</v>
      </c>
    </row>
    <row r="47" spans="1:8" x14ac:dyDescent="0.25">
      <c r="A47" s="53">
        <v>4.4000000000000004</v>
      </c>
      <c r="B47" s="54">
        <v>3</v>
      </c>
      <c r="C47" s="55"/>
      <c r="D47" s="57">
        <f t="shared" si="0"/>
        <v>4.3439834253827438</v>
      </c>
      <c r="G47">
        <f t="shared" si="1"/>
        <v>3.0257353047078053</v>
      </c>
      <c r="H47">
        <f t="shared" si="2"/>
        <v>3</v>
      </c>
    </row>
    <row r="48" spans="1:8" x14ac:dyDescent="0.25">
      <c r="A48" s="3">
        <v>4.5</v>
      </c>
      <c r="B48" s="2">
        <v>3</v>
      </c>
      <c r="D48" s="56">
        <f t="shared" si="0"/>
        <v>4.3439834253827438</v>
      </c>
      <c r="G48">
        <f t="shared" si="1"/>
        <v>3.0714078568755148</v>
      </c>
      <c r="H48">
        <f t="shared" si="2"/>
        <v>3</v>
      </c>
    </row>
    <row r="49" spans="1:8" x14ac:dyDescent="0.25">
      <c r="A49" s="3">
        <v>4.6000000000000005</v>
      </c>
      <c r="B49" s="2">
        <v>3</v>
      </c>
      <c r="D49" s="56">
        <f t="shared" si="0"/>
        <v>4.3439834253827438</v>
      </c>
      <c r="G49">
        <f t="shared" si="1"/>
        <v>3.116743311519989</v>
      </c>
      <c r="H49">
        <f t="shared" si="2"/>
        <v>3</v>
      </c>
    </row>
    <row r="50" spans="1:8" x14ac:dyDescent="0.25">
      <c r="A50" s="3">
        <v>4.7</v>
      </c>
      <c r="B50" s="2">
        <v>3</v>
      </c>
      <c r="D50" s="56">
        <f t="shared" si="0"/>
        <v>4.3439834253827438</v>
      </c>
      <c r="G50">
        <f t="shared" si="1"/>
        <v>3.1617514058124305</v>
      </c>
      <c r="H50">
        <f t="shared" si="2"/>
        <v>3</v>
      </c>
    </row>
    <row r="51" spans="1:8" x14ac:dyDescent="0.25">
      <c r="A51" s="3">
        <v>4.8000000000000007</v>
      </c>
      <c r="B51" s="2">
        <v>3</v>
      </c>
      <c r="D51" s="56">
        <f t="shared" si="0"/>
        <v>4.3439834253827438</v>
      </c>
      <c r="G51">
        <f t="shared" si="1"/>
        <v>3.2064413951236697</v>
      </c>
      <c r="H51">
        <f t="shared" si="2"/>
        <v>3</v>
      </c>
    </row>
    <row r="52" spans="1:8" x14ac:dyDescent="0.25">
      <c r="A52" s="3">
        <v>4.9000000000000004</v>
      </c>
      <c r="B52" s="2">
        <v>3</v>
      </c>
      <c r="D52" s="56">
        <f t="shared" si="0"/>
        <v>4.3439834253827438</v>
      </c>
      <c r="G52">
        <f t="shared" si="1"/>
        <v>3.2508220863757216</v>
      </c>
      <c r="H52">
        <f t="shared" si="2"/>
        <v>3</v>
      </c>
    </row>
    <row r="53" spans="1:8" x14ac:dyDescent="0.25">
      <c r="A53" s="3">
        <v>5</v>
      </c>
      <c r="B53" s="2">
        <v>3</v>
      </c>
      <c r="D53" s="56">
        <f t="shared" si="0"/>
        <v>4.3439834253827438</v>
      </c>
      <c r="G53">
        <f t="shared" si="1"/>
        <v>3.2949018684529303</v>
      </c>
      <c r="H53">
        <f t="shared" si="2"/>
        <v>3</v>
      </c>
    </row>
    <row r="54" spans="1:8" x14ac:dyDescent="0.25">
      <c r="A54" s="3">
        <v>5.1000000000000005</v>
      </c>
      <c r="B54" s="2">
        <v>3</v>
      </c>
      <c r="D54" s="56">
        <f t="shared" si="0"/>
        <v>4.3439834253827438</v>
      </c>
      <c r="G54">
        <f t="shared" si="1"/>
        <v>3.3386887399854461</v>
      </c>
      <c r="H54">
        <f t="shared" si="2"/>
        <v>3</v>
      </c>
    </row>
    <row r="55" spans="1:8" x14ac:dyDescent="0.25">
      <c r="A55" s="3">
        <v>5.2</v>
      </c>
      <c r="B55" s="2">
        <v>3</v>
      </c>
      <c r="D55" s="56">
        <f t="shared" si="0"/>
        <v>4.3439834253827438</v>
      </c>
      <c r="G55">
        <f t="shared" si="1"/>
        <v>3.3821903347789903</v>
      </c>
      <c r="H55">
        <f t="shared" si="2"/>
        <v>3</v>
      </c>
    </row>
    <row r="56" spans="1:8" x14ac:dyDescent="0.25">
      <c r="A56" s="3">
        <v>5.3000000000000007</v>
      </c>
      <c r="B56" s="2">
        <v>3</v>
      </c>
      <c r="D56" s="56">
        <f t="shared" si="0"/>
        <v>4.3439834253827438</v>
      </c>
      <c r="G56">
        <f t="shared" si="1"/>
        <v>3.4254139451316554</v>
      </c>
      <c r="H56">
        <f t="shared" si="2"/>
        <v>3</v>
      </c>
    </row>
    <row r="57" spans="1:8" x14ac:dyDescent="0.25">
      <c r="A57" s="58">
        <v>5.4</v>
      </c>
      <c r="B57" s="59">
        <v>3</v>
      </c>
      <c r="C57" s="60"/>
      <c r="D57" s="61">
        <f t="shared" si="0"/>
        <v>4.3439834253827438</v>
      </c>
      <c r="G57">
        <f t="shared" si="1"/>
        <v>3.4683665432497497</v>
      </c>
      <c r="H57">
        <f t="shared" si="2"/>
        <v>3</v>
      </c>
    </row>
    <row r="58" spans="1:8" x14ac:dyDescent="0.25">
      <c r="A58" s="3">
        <v>5.5</v>
      </c>
      <c r="B58" s="2">
        <v>4</v>
      </c>
      <c r="D58" s="56">
        <f t="shared" si="0"/>
        <v>6.6879999999999979</v>
      </c>
      <c r="G58">
        <f t="shared" si="1"/>
        <v>3.5110548009499278</v>
      </c>
      <c r="H58">
        <f t="shared" si="2"/>
        <v>4</v>
      </c>
    </row>
    <row r="59" spans="1:8" x14ac:dyDescent="0.25">
      <c r="A59" s="3">
        <v>5.6000000000000005</v>
      </c>
      <c r="B59" s="2">
        <v>4</v>
      </c>
      <c r="D59" s="56">
        <f t="shared" si="0"/>
        <v>6.6879999999999979</v>
      </c>
      <c r="G59">
        <f t="shared" si="1"/>
        <v>3.5534851078133225</v>
      </c>
      <c r="H59">
        <f t="shared" si="2"/>
        <v>4</v>
      </c>
    </row>
    <row r="60" spans="1:8" x14ac:dyDescent="0.25">
      <c r="A60" s="3">
        <v>5.7</v>
      </c>
      <c r="B60" s="2">
        <v>4</v>
      </c>
      <c r="D60" s="56">
        <f t="shared" si="0"/>
        <v>6.6879999999999979</v>
      </c>
      <c r="G60">
        <f t="shared" si="1"/>
        <v>3.595663587938728</v>
      </c>
      <c r="H60">
        <f t="shared" si="2"/>
        <v>4</v>
      </c>
    </row>
    <row r="61" spans="1:8" x14ac:dyDescent="0.25">
      <c r="A61" s="3">
        <v>5.8000000000000007</v>
      </c>
      <c r="B61" s="2">
        <v>4</v>
      </c>
      <c r="D61" s="56">
        <f t="shared" si="0"/>
        <v>6.6879999999999979</v>
      </c>
      <c r="G61">
        <f t="shared" si="1"/>
        <v>3.6375961154255574</v>
      </c>
      <c r="H61">
        <f t="shared" si="2"/>
        <v>4</v>
      </c>
    </row>
    <row r="62" spans="1:8" x14ac:dyDescent="0.25">
      <c r="A62" s="3">
        <v>5.9</v>
      </c>
      <c r="B62" s="2">
        <v>4</v>
      </c>
      <c r="D62" s="56">
        <f t="shared" si="0"/>
        <v>6.6879999999999979</v>
      </c>
      <c r="G62">
        <f t="shared" si="1"/>
        <v>3.6792883287030769</v>
      </c>
      <c r="H62">
        <f t="shared" si="2"/>
        <v>4</v>
      </c>
    </row>
    <row r="63" spans="1:8" x14ac:dyDescent="0.25">
      <c r="A63" s="3">
        <v>6</v>
      </c>
      <c r="B63" s="2">
        <v>4</v>
      </c>
      <c r="D63" s="56">
        <f t="shared" si="0"/>
        <v>6.6879999999999979</v>
      </c>
      <c r="G63">
        <f t="shared" si="1"/>
        <v>3.7207456438099515</v>
      </c>
      <c r="H63">
        <f t="shared" si="2"/>
        <v>4</v>
      </c>
    </row>
    <row r="64" spans="1:8" x14ac:dyDescent="0.25">
      <c r="A64" s="3">
        <v>6.1000000000000005</v>
      </c>
      <c r="B64" s="2">
        <v>4</v>
      </c>
      <c r="D64" s="56">
        <f t="shared" si="0"/>
        <v>6.6879999999999979</v>
      </c>
      <c r="G64">
        <f t="shared" si="1"/>
        <v>3.7619732667171615</v>
      </c>
      <c r="H64">
        <f t="shared" si="2"/>
        <v>4</v>
      </c>
    </row>
    <row r="65" spans="1:8" x14ac:dyDescent="0.25">
      <c r="A65" s="3">
        <v>6.2</v>
      </c>
      <c r="B65" s="2">
        <v>4</v>
      </c>
      <c r="D65" s="56">
        <f t="shared" si="0"/>
        <v>6.6879999999999979</v>
      </c>
      <c r="G65">
        <f t="shared" si="1"/>
        <v>3.8029762047777216</v>
      </c>
      <c r="H65">
        <f t="shared" si="2"/>
        <v>4</v>
      </c>
    </row>
    <row r="66" spans="1:8" x14ac:dyDescent="0.25">
      <c r="A66" s="3">
        <v>6.3000000000000007</v>
      </c>
      <c r="B66" s="2">
        <v>4</v>
      </c>
      <c r="D66" s="56">
        <f t="shared" si="0"/>
        <v>6.6879999999999979</v>
      </c>
      <c r="G66">
        <f t="shared" si="1"/>
        <v>3.8437592773781541</v>
      </c>
      <c r="H66">
        <f t="shared" si="2"/>
        <v>4</v>
      </c>
    </row>
    <row r="67" spans="1:8" x14ac:dyDescent="0.25">
      <c r="A67" s="3">
        <v>6.4</v>
      </c>
      <c r="B67" s="2">
        <v>4</v>
      </c>
      <c r="D67" s="56">
        <f t="shared" ref="D67:D130" si="3">0.836*(B67)^1.5</f>
        <v>6.6879999999999979</v>
      </c>
      <c r="G67">
        <f t="shared" ref="G67:G130" si="4">(A67/0.836)^(2/3)</f>
        <v>3.8843271258590906</v>
      </c>
      <c r="H67">
        <f t="shared" si="2"/>
        <v>4</v>
      </c>
    </row>
    <row r="68" spans="1:8" x14ac:dyDescent="0.25">
      <c r="A68" s="3">
        <v>6.5</v>
      </c>
      <c r="B68" s="2">
        <v>4</v>
      </c>
      <c r="D68" s="56">
        <f t="shared" si="3"/>
        <v>6.6879999999999979</v>
      </c>
      <c r="G68">
        <f t="shared" si="4"/>
        <v>3.9246842227658068</v>
      </c>
      <c r="H68">
        <f t="shared" ref="H68:H131" si="5">ROUND(G68,0)</f>
        <v>4</v>
      </c>
    </row>
    <row r="69" spans="1:8" x14ac:dyDescent="0.25">
      <c r="A69" s="53">
        <v>6.6000000000000005</v>
      </c>
      <c r="B69" s="54">
        <v>4</v>
      </c>
      <c r="C69" s="55"/>
      <c r="D69" s="57">
        <f t="shared" si="3"/>
        <v>6.6879999999999979</v>
      </c>
      <c r="G69">
        <f t="shared" si="4"/>
        <v>3.9648348804835076</v>
      </c>
      <c r="H69">
        <f t="shared" si="5"/>
        <v>4</v>
      </c>
    </row>
    <row r="70" spans="1:8" x14ac:dyDescent="0.25">
      <c r="A70" s="53">
        <v>6.7</v>
      </c>
      <c r="B70" s="54">
        <v>4</v>
      </c>
      <c r="C70" s="55"/>
      <c r="D70" s="57">
        <f t="shared" si="3"/>
        <v>6.6879999999999979</v>
      </c>
      <c r="G70">
        <f t="shared" si="4"/>
        <v>4.0047832593069845</v>
      </c>
      <c r="H70">
        <f t="shared" si="5"/>
        <v>4</v>
      </c>
    </row>
    <row r="71" spans="1:8" x14ac:dyDescent="0.25">
      <c r="A71" s="3">
        <v>6.8000000000000007</v>
      </c>
      <c r="B71" s="2">
        <v>4</v>
      </c>
      <c r="D71" s="56">
        <f t="shared" si="3"/>
        <v>6.6879999999999979</v>
      </c>
      <c r="G71">
        <f t="shared" si="4"/>
        <v>4.0445333749895624</v>
      </c>
      <c r="H71">
        <f t="shared" si="5"/>
        <v>4</v>
      </c>
    </row>
    <row r="72" spans="1:8" x14ac:dyDescent="0.25">
      <c r="A72" s="3">
        <v>6.9</v>
      </c>
      <c r="B72" s="2">
        <v>4</v>
      </c>
      <c r="D72" s="56">
        <f t="shared" si="3"/>
        <v>6.6879999999999979</v>
      </c>
      <c r="G72">
        <f t="shared" si="4"/>
        <v>4.0840891058120743</v>
      </c>
      <c r="H72">
        <f t="shared" si="5"/>
        <v>4</v>
      </c>
    </row>
    <row r="73" spans="1:8" x14ac:dyDescent="0.25">
      <c r="A73" s="3">
        <v>7</v>
      </c>
      <c r="B73" s="2">
        <v>4</v>
      </c>
      <c r="D73" s="56">
        <f t="shared" si="3"/>
        <v>6.6879999999999979</v>
      </c>
      <c r="G73">
        <f t="shared" si="4"/>
        <v>4.1234541992089033</v>
      </c>
      <c r="H73">
        <f t="shared" si="5"/>
        <v>4</v>
      </c>
    </row>
    <row r="74" spans="1:8" x14ac:dyDescent="0.25">
      <c r="A74" s="3">
        <v>7.1000000000000005</v>
      </c>
      <c r="B74" s="2">
        <v>4</v>
      </c>
      <c r="D74" s="56">
        <f t="shared" si="3"/>
        <v>6.6879999999999979</v>
      </c>
      <c r="G74">
        <f t="shared" si="4"/>
        <v>4.1626322779847449</v>
      </c>
      <c r="H74">
        <f t="shared" si="5"/>
        <v>4</v>
      </c>
    </row>
    <row r="75" spans="1:8" x14ac:dyDescent="0.25">
      <c r="A75" s="3">
        <v>7.2</v>
      </c>
      <c r="B75" s="2">
        <v>4</v>
      </c>
      <c r="D75" s="56">
        <f t="shared" si="3"/>
        <v>6.6879999999999979</v>
      </c>
      <c r="G75">
        <f t="shared" si="4"/>
        <v>4.2016268461527639</v>
      </c>
      <c r="H75">
        <f t="shared" si="5"/>
        <v>4</v>
      </c>
    </row>
    <row r="76" spans="1:8" x14ac:dyDescent="0.25">
      <c r="A76" s="3">
        <v>7.3000000000000007</v>
      </c>
      <c r="B76" s="2">
        <v>4</v>
      </c>
      <c r="D76" s="56">
        <f t="shared" si="3"/>
        <v>6.6879999999999979</v>
      </c>
      <c r="G76">
        <f t="shared" si="4"/>
        <v>4.240441294422161</v>
      </c>
      <c r="H76">
        <f t="shared" si="5"/>
        <v>4</v>
      </c>
    </row>
    <row r="77" spans="1:8" x14ac:dyDescent="0.25">
      <c r="A77" s="3">
        <v>7.4</v>
      </c>
      <c r="B77" s="2">
        <v>4</v>
      </c>
      <c r="D77" s="56">
        <f t="shared" si="3"/>
        <v>6.6879999999999979</v>
      </c>
      <c r="G77">
        <f t="shared" si="4"/>
        <v>4.2790789053606746</v>
      </c>
      <c r="H77">
        <f t="shared" si="5"/>
        <v>4</v>
      </c>
    </row>
    <row r="78" spans="1:8" x14ac:dyDescent="0.25">
      <c r="A78" s="3">
        <v>7.5</v>
      </c>
      <c r="B78" s="2">
        <v>4</v>
      </c>
      <c r="D78" s="56">
        <f t="shared" si="3"/>
        <v>6.6879999999999979</v>
      </c>
      <c r="G78">
        <f t="shared" si="4"/>
        <v>4.3175428582554147</v>
      </c>
      <c r="H78">
        <f t="shared" si="5"/>
        <v>4</v>
      </c>
    </row>
    <row r="79" spans="1:8" x14ac:dyDescent="0.25">
      <c r="A79" s="3">
        <v>7.6000000000000005</v>
      </c>
      <c r="B79" s="2">
        <v>4</v>
      </c>
      <c r="D79" s="56">
        <f t="shared" si="3"/>
        <v>6.6879999999999979</v>
      </c>
      <c r="G79">
        <f t="shared" si="4"/>
        <v>4.3558362336934406</v>
      </c>
      <c r="H79">
        <f t="shared" si="5"/>
        <v>4</v>
      </c>
    </row>
    <row r="80" spans="1:8" x14ac:dyDescent="0.25">
      <c r="A80" s="3">
        <v>7.7</v>
      </c>
      <c r="B80" s="2">
        <v>4</v>
      </c>
      <c r="D80" s="56">
        <f t="shared" si="3"/>
        <v>6.6879999999999979</v>
      </c>
      <c r="G80">
        <f t="shared" si="4"/>
        <v>4.3939620178816829</v>
      </c>
      <c r="H80">
        <f t="shared" si="5"/>
        <v>4</v>
      </c>
    </row>
    <row r="81" spans="1:8" x14ac:dyDescent="0.25">
      <c r="A81" s="3">
        <v>7.8000000000000007</v>
      </c>
      <c r="B81" s="2">
        <v>4</v>
      </c>
      <c r="D81" s="56">
        <f t="shared" si="3"/>
        <v>6.6879999999999979</v>
      </c>
      <c r="G81">
        <f t="shared" si="4"/>
        <v>4.4319231067242724</v>
      </c>
      <c r="H81">
        <f t="shared" si="5"/>
        <v>4</v>
      </c>
    </row>
    <row r="82" spans="1:8" x14ac:dyDescent="0.25">
      <c r="A82" s="58">
        <v>7.9</v>
      </c>
      <c r="B82" s="59">
        <v>4</v>
      </c>
      <c r="C82" s="60"/>
      <c r="D82" s="61">
        <f t="shared" si="3"/>
        <v>6.6879999999999979</v>
      </c>
      <c r="G82">
        <f t="shared" si="4"/>
        <v>4.4697223096737924</v>
      </c>
      <c r="H82">
        <f t="shared" si="5"/>
        <v>4</v>
      </c>
    </row>
    <row r="83" spans="1:8" x14ac:dyDescent="0.25">
      <c r="A83" s="3">
        <v>8</v>
      </c>
      <c r="B83" s="2">
        <v>5</v>
      </c>
      <c r="D83" s="56">
        <f t="shared" si="3"/>
        <v>9.346764145949118</v>
      </c>
      <c r="G83">
        <f t="shared" si="4"/>
        <v>4.5073623533716933</v>
      </c>
      <c r="H83">
        <f t="shared" si="5"/>
        <v>5</v>
      </c>
    </row>
    <row r="84" spans="1:8" x14ac:dyDescent="0.25">
      <c r="A84" s="3">
        <v>8.1</v>
      </c>
      <c r="B84" s="2">
        <v>5</v>
      </c>
      <c r="D84" s="56">
        <f t="shared" si="3"/>
        <v>9.346764145949118</v>
      </c>
      <c r="G84">
        <f t="shared" si="4"/>
        <v>4.5448458850919193</v>
      </c>
      <c r="H84">
        <f t="shared" si="5"/>
        <v>5</v>
      </c>
    </row>
    <row r="85" spans="1:8" x14ac:dyDescent="0.25">
      <c r="A85" s="3">
        <v>8.2000000000000011</v>
      </c>
      <c r="B85" s="2">
        <v>5</v>
      </c>
      <c r="D85" s="56">
        <f t="shared" si="3"/>
        <v>9.346764145949118</v>
      </c>
      <c r="G85">
        <f t="shared" si="4"/>
        <v>4.5821754760006597</v>
      </c>
      <c r="H85">
        <f t="shared" si="5"/>
        <v>5</v>
      </c>
    </row>
    <row r="86" spans="1:8" x14ac:dyDescent="0.25">
      <c r="A86" s="3">
        <v>8.3000000000000007</v>
      </c>
      <c r="B86" s="2">
        <v>5</v>
      </c>
      <c r="D86" s="56">
        <f t="shared" si="3"/>
        <v>9.346764145949118</v>
      </c>
      <c r="G86">
        <f t="shared" si="4"/>
        <v>4.6193536242441544</v>
      </c>
      <c r="H86">
        <f t="shared" si="5"/>
        <v>5</v>
      </c>
    </row>
    <row r="87" spans="1:8" x14ac:dyDescent="0.25">
      <c r="A87" s="3">
        <v>8.4</v>
      </c>
      <c r="B87" s="2">
        <v>5</v>
      </c>
      <c r="D87" s="56">
        <f t="shared" si="3"/>
        <v>9.346764145949118</v>
      </c>
      <c r="G87">
        <f t="shared" si="4"/>
        <v>4.6563827578756181</v>
      </c>
      <c r="H87">
        <f t="shared" si="5"/>
        <v>5</v>
      </c>
    </row>
    <row r="88" spans="1:8" x14ac:dyDescent="0.25">
      <c r="A88" s="3">
        <v>8.5</v>
      </c>
      <c r="B88" s="2">
        <v>5</v>
      </c>
      <c r="D88" s="56">
        <f t="shared" si="3"/>
        <v>9.346764145949118</v>
      </c>
      <c r="G88">
        <f t="shared" si="4"/>
        <v>4.6932652376314392</v>
      </c>
      <c r="H88">
        <f t="shared" si="5"/>
        <v>5</v>
      </c>
    </row>
    <row r="89" spans="1:8" x14ac:dyDescent="0.25">
      <c r="A89" s="3">
        <v>8.6</v>
      </c>
      <c r="B89" s="2">
        <v>5</v>
      </c>
      <c r="D89" s="56">
        <f t="shared" si="3"/>
        <v>9.346764145949118</v>
      </c>
      <c r="G89">
        <f t="shared" si="4"/>
        <v>4.7300033595661048</v>
      </c>
      <c r="H89">
        <f t="shared" si="5"/>
        <v>5</v>
      </c>
    </row>
    <row r="90" spans="1:8" x14ac:dyDescent="0.25">
      <c r="A90" s="3">
        <v>8.7000000000000011</v>
      </c>
      <c r="B90" s="2">
        <v>5</v>
      </c>
      <c r="D90" s="56">
        <f t="shared" si="3"/>
        <v>9.346764145949118</v>
      </c>
      <c r="G90">
        <f t="shared" si="4"/>
        <v>4.7665993575546199</v>
      </c>
      <c r="H90">
        <f t="shared" si="5"/>
        <v>5</v>
      </c>
    </row>
    <row r="91" spans="1:8" x14ac:dyDescent="0.25">
      <c r="A91" s="3">
        <v>8.8000000000000007</v>
      </c>
      <c r="B91" s="2">
        <v>5</v>
      </c>
      <c r="D91" s="56">
        <f t="shared" si="3"/>
        <v>9.346764145949118</v>
      </c>
      <c r="G91">
        <f t="shared" si="4"/>
        <v>4.8030554056704915</v>
      </c>
      <c r="H91">
        <f t="shared" si="5"/>
        <v>5</v>
      </c>
    </row>
    <row r="92" spans="1:8" x14ac:dyDescent="0.25">
      <c r="A92" s="3">
        <v>8.9</v>
      </c>
      <c r="B92" s="2">
        <v>5</v>
      </c>
      <c r="D92" s="56">
        <f t="shared" si="3"/>
        <v>9.346764145949118</v>
      </c>
      <c r="G92">
        <f t="shared" si="4"/>
        <v>4.8393736204468354</v>
      </c>
      <c r="H92">
        <f t="shared" si="5"/>
        <v>5</v>
      </c>
    </row>
    <row r="93" spans="1:8" x14ac:dyDescent="0.25">
      <c r="A93" s="3">
        <v>9</v>
      </c>
      <c r="B93" s="2">
        <v>5</v>
      </c>
      <c r="D93" s="56">
        <f t="shared" si="3"/>
        <v>9.346764145949118</v>
      </c>
      <c r="G93">
        <f t="shared" si="4"/>
        <v>4.8755560630275845</v>
      </c>
      <c r="H93">
        <f t="shared" si="5"/>
        <v>5</v>
      </c>
    </row>
    <row r="94" spans="1:8" x14ac:dyDescent="0.25">
      <c r="A94" s="3">
        <v>9.1</v>
      </c>
      <c r="B94" s="2">
        <v>5</v>
      </c>
      <c r="D94" s="56">
        <f t="shared" si="3"/>
        <v>9.346764145949118</v>
      </c>
      <c r="G94">
        <f t="shared" si="4"/>
        <v>4.9116047412153119</v>
      </c>
      <c r="H94">
        <f t="shared" si="5"/>
        <v>5</v>
      </c>
    </row>
    <row r="95" spans="1:8" x14ac:dyDescent="0.25">
      <c r="A95" s="3">
        <v>9.2000000000000011</v>
      </c>
      <c r="B95" s="2">
        <v>5</v>
      </c>
      <c r="D95" s="56">
        <f t="shared" si="3"/>
        <v>9.346764145949118</v>
      </c>
      <c r="G95">
        <f t="shared" si="4"/>
        <v>4.9475216114216796</v>
      </c>
      <c r="H95">
        <f t="shared" si="5"/>
        <v>5</v>
      </c>
    </row>
    <row r="96" spans="1:8" x14ac:dyDescent="0.25">
      <c r="A96" s="53">
        <v>9.3000000000000007</v>
      </c>
      <c r="B96" s="54">
        <v>5</v>
      </c>
      <c r="C96" s="55"/>
      <c r="D96" s="57">
        <f t="shared" si="3"/>
        <v>9.346764145949118</v>
      </c>
      <c r="G96">
        <f t="shared" si="4"/>
        <v>4.9833085805262129</v>
      </c>
      <c r="H96">
        <f t="shared" si="5"/>
        <v>5</v>
      </c>
    </row>
    <row r="97" spans="1:8" x14ac:dyDescent="0.25">
      <c r="A97" s="53">
        <v>9.4</v>
      </c>
      <c r="B97" s="54">
        <v>5</v>
      </c>
      <c r="C97" s="55"/>
      <c r="D97" s="57">
        <f t="shared" si="3"/>
        <v>9.346764145949118</v>
      </c>
      <c r="G97">
        <f t="shared" si="4"/>
        <v>5.0189675076485853</v>
      </c>
      <c r="H97">
        <f t="shared" si="5"/>
        <v>5</v>
      </c>
    </row>
    <row r="98" spans="1:8" x14ac:dyDescent="0.25">
      <c r="A98" s="3">
        <v>9.5</v>
      </c>
      <c r="B98" s="2">
        <v>5</v>
      </c>
      <c r="D98" s="56">
        <f t="shared" si="3"/>
        <v>9.346764145949118</v>
      </c>
      <c r="G98">
        <f t="shared" si="4"/>
        <v>5.0545002058393527</v>
      </c>
      <c r="H98">
        <f t="shared" si="5"/>
        <v>5</v>
      </c>
    </row>
    <row r="99" spans="1:8" x14ac:dyDescent="0.25">
      <c r="A99" s="3">
        <v>9.6000000000000014</v>
      </c>
      <c r="B99" s="2">
        <v>5</v>
      </c>
      <c r="D99" s="56">
        <f t="shared" si="3"/>
        <v>9.346764145949118</v>
      </c>
      <c r="G99">
        <f t="shared" si="4"/>
        <v>5.0899084436936954</v>
      </c>
      <c r="H99">
        <f t="shared" si="5"/>
        <v>5</v>
      </c>
    </row>
    <row r="100" spans="1:8" x14ac:dyDescent="0.25">
      <c r="A100" s="3">
        <v>9.7000000000000011</v>
      </c>
      <c r="B100" s="2">
        <v>5</v>
      </c>
      <c r="D100" s="56">
        <f t="shared" si="3"/>
        <v>9.346764145949118</v>
      </c>
      <c r="G100">
        <f t="shared" si="4"/>
        <v>5.1251939468924226</v>
      </c>
      <c r="H100">
        <f t="shared" si="5"/>
        <v>5</v>
      </c>
    </row>
    <row r="101" spans="1:8" x14ac:dyDescent="0.25">
      <c r="A101" s="3">
        <v>9.8000000000000007</v>
      </c>
      <c r="B101" s="2">
        <v>5</v>
      </c>
      <c r="D101" s="56">
        <f t="shared" si="3"/>
        <v>9.346764145949118</v>
      </c>
      <c r="G101">
        <f t="shared" si="4"/>
        <v>5.1603583996742772</v>
      </c>
      <c r="H101">
        <f t="shared" si="5"/>
        <v>5</v>
      </c>
    </row>
    <row r="102" spans="1:8" x14ac:dyDescent="0.25">
      <c r="A102" s="3">
        <v>9.9</v>
      </c>
      <c r="B102" s="2">
        <v>5</v>
      </c>
      <c r="D102" s="56">
        <f t="shared" si="3"/>
        <v>9.346764145949118</v>
      </c>
      <c r="G102">
        <f t="shared" si="4"/>
        <v>5.1954034462432057</v>
      </c>
      <c r="H102">
        <f t="shared" si="5"/>
        <v>5</v>
      </c>
    </row>
    <row r="103" spans="1:8" x14ac:dyDescent="0.25">
      <c r="A103" s="3">
        <v>10</v>
      </c>
      <c r="B103" s="2">
        <v>5</v>
      </c>
      <c r="D103" s="56">
        <f t="shared" si="3"/>
        <v>9.346764145949118</v>
      </c>
      <c r="G103">
        <f t="shared" si="4"/>
        <v>5.2303306921141672</v>
      </c>
      <c r="H103">
        <f t="shared" si="5"/>
        <v>5</v>
      </c>
    </row>
    <row r="104" spans="1:8" x14ac:dyDescent="0.25">
      <c r="A104" s="3">
        <v>10.100000000000001</v>
      </c>
      <c r="B104" s="2">
        <v>5</v>
      </c>
      <c r="D104" s="56">
        <f t="shared" si="3"/>
        <v>9.346764145949118</v>
      </c>
      <c r="G104">
        <f t="shared" si="4"/>
        <v>5.2651417054006888</v>
      </c>
      <c r="H104">
        <f t="shared" si="5"/>
        <v>5</v>
      </c>
    </row>
    <row r="105" spans="1:8" x14ac:dyDescent="0.25">
      <c r="A105" s="3">
        <v>10.200000000000001</v>
      </c>
      <c r="B105" s="2">
        <v>5</v>
      </c>
      <c r="D105" s="56">
        <f t="shared" si="3"/>
        <v>9.346764145949118</v>
      </c>
      <c r="G105">
        <f t="shared" si="4"/>
        <v>5.2998380180472804</v>
      </c>
      <c r="H105">
        <f t="shared" si="5"/>
        <v>5</v>
      </c>
    </row>
    <row r="106" spans="1:8" x14ac:dyDescent="0.25">
      <c r="A106" s="3">
        <v>10.3</v>
      </c>
      <c r="B106" s="2">
        <v>5</v>
      </c>
      <c r="D106" s="56">
        <f t="shared" si="3"/>
        <v>9.346764145949118</v>
      </c>
      <c r="G106">
        <f t="shared" si="4"/>
        <v>5.3344211270095627</v>
      </c>
      <c r="H106">
        <f t="shared" si="5"/>
        <v>5</v>
      </c>
    </row>
    <row r="107" spans="1:8" x14ac:dyDescent="0.25">
      <c r="A107" s="3">
        <v>10.4</v>
      </c>
      <c r="B107" s="2">
        <v>5</v>
      </c>
      <c r="D107" s="56">
        <f t="shared" si="3"/>
        <v>9.346764145949118</v>
      </c>
      <c r="G107">
        <f t="shared" si="4"/>
        <v>5.3688924953848467</v>
      </c>
      <c r="H107">
        <f t="shared" si="5"/>
        <v>5</v>
      </c>
    </row>
    <row r="108" spans="1:8" x14ac:dyDescent="0.25">
      <c r="A108" s="3">
        <v>10.5</v>
      </c>
      <c r="B108" s="2">
        <v>5</v>
      </c>
      <c r="D108" s="56">
        <f t="shared" si="3"/>
        <v>9.346764145949118</v>
      </c>
      <c r="G108">
        <f t="shared" si="4"/>
        <v>5.4032535534956363</v>
      </c>
      <c r="H108">
        <f t="shared" si="5"/>
        <v>5</v>
      </c>
    </row>
    <row r="109" spans="1:8" x14ac:dyDescent="0.25">
      <c r="A109" s="3">
        <v>10.600000000000001</v>
      </c>
      <c r="B109" s="2">
        <v>5</v>
      </c>
      <c r="D109" s="56">
        <f t="shared" si="3"/>
        <v>9.346764145949118</v>
      </c>
      <c r="G109">
        <f t="shared" si="4"/>
        <v>5.4375056999285301</v>
      </c>
      <c r="H109">
        <f t="shared" si="5"/>
        <v>5</v>
      </c>
    </row>
    <row r="110" spans="1:8" x14ac:dyDescent="0.25">
      <c r="A110" s="62">
        <v>10.700000000000001</v>
      </c>
      <c r="B110" s="63">
        <v>5</v>
      </c>
      <c r="C110" s="64"/>
      <c r="D110" s="65">
        <f t="shared" si="3"/>
        <v>9.346764145949118</v>
      </c>
      <c r="E110" s="60"/>
      <c r="F110" s="60"/>
      <c r="G110" s="60">
        <f t="shared" si="4"/>
        <v>5.4716503025306764</v>
      </c>
      <c r="H110" s="60">
        <f t="shared" si="5"/>
        <v>5</v>
      </c>
    </row>
    <row r="111" spans="1:8" x14ac:dyDescent="0.25">
      <c r="A111" s="3">
        <v>10.8</v>
      </c>
      <c r="B111" s="2">
        <v>6</v>
      </c>
      <c r="D111" s="56">
        <f t="shared" si="3"/>
        <v>12.286640549800422</v>
      </c>
      <c r="G111">
        <f t="shared" si="4"/>
        <v>5.5056886993659617</v>
      </c>
      <c r="H111">
        <f t="shared" si="5"/>
        <v>6</v>
      </c>
    </row>
    <row r="112" spans="1:8" x14ac:dyDescent="0.25">
      <c r="A112" s="3">
        <v>10.9</v>
      </c>
      <c r="B112" s="2">
        <v>6</v>
      </c>
      <c r="D112" s="56">
        <f t="shared" si="3"/>
        <v>12.286640549800422</v>
      </c>
      <c r="G112">
        <f t="shared" si="4"/>
        <v>5.5396221996328663</v>
      </c>
      <c r="H112">
        <f t="shared" si="5"/>
        <v>6</v>
      </c>
    </row>
    <row r="113" spans="1:8" x14ac:dyDescent="0.25">
      <c r="A113" s="3">
        <v>11</v>
      </c>
      <c r="B113" s="2">
        <v>6</v>
      </c>
      <c r="D113" s="56">
        <f t="shared" si="3"/>
        <v>12.286640549800422</v>
      </c>
      <c r="G113">
        <f t="shared" si="4"/>
        <v>5.5734520845459121</v>
      </c>
      <c r="H113">
        <f t="shared" si="5"/>
        <v>6</v>
      </c>
    </row>
    <row r="114" spans="1:8" x14ac:dyDescent="0.25">
      <c r="A114" s="3">
        <v>11.100000000000001</v>
      </c>
      <c r="B114" s="2">
        <v>6</v>
      </c>
      <c r="D114" s="56">
        <f t="shared" si="3"/>
        <v>12.286640549800422</v>
      </c>
      <c r="G114">
        <f t="shared" si="4"/>
        <v>5.6071796081824052</v>
      </c>
      <c r="H114">
        <f t="shared" si="5"/>
        <v>6</v>
      </c>
    </row>
    <row r="115" spans="1:8" x14ac:dyDescent="0.25">
      <c r="A115" s="3">
        <v>11.200000000000001</v>
      </c>
      <c r="B115" s="2">
        <v>6</v>
      </c>
      <c r="D115" s="56">
        <f t="shared" si="3"/>
        <v>12.286640549800422</v>
      </c>
      <c r="G115">
        <f t="shared" si="4"/>
        <v>5.6408059982961989</v>
      </c>
      <c r="H115">
        <f t="shared" si="5"/>
        <v>6</v>
      </c>
    </row>
    <row r="116" spans="1:8" x14ac:dyDescent="0.25">
      <c r="A116" s="3">
        <v>11.3</v>
      </c>
      <c r="B116" s="2">
        <v>6</v>
      </c>
      <c r="D116" s="56">
        <f t="shared" si="3"/>
        <v>12.286640549800422</v>
      </c>
      <c r="G116">
        <f t="shared" si="4"/>
        <v>5.6743324570999905</v>
      </c>
      <c r="H116">
        <f t="shared" si="5"/>
        <v>6</v>
      </c>
    </row>
    <row r="117" spans="1:8" x14ac:dyDescent="0.25">
      <c r="A117" s="3">
        <v>11.4</v>
      </c>
      <c r="B117" s="2">
        <v>6</v>
      </c>
      <c r="D117" s="56">
        <f t="shared" si="3"/>
        <v>12.286640549800422</v>
      </c>
      <c r="G117">
        <f t="shared" si="4"/>
        <v>5.7077601620176868</v>
      </c>
      <c r="H117">
        <f t="shared" si="5"/>
        <v>6</v>
      </c>
    </row>
    <row r="118" spans="1:8" x14ac:dyDescent="0.25">
      <c r="A118" s="3">
        <v>11.5</v>
      </c>
      <c r="B118" s="2">
        <v>6</v>
      </c>
      <c r="D118" s="56">
        <f t="shared" si="3"/>
        <v>12.286640549800422</v>
      </c>
      <c r="G118">
        <f t="shared" si="4"/>
        <v>5.7410902664081922</v>
      </c>
      <c r="H118">
        <f t="shared" si="5"/>
        <v>6</v>
      </c>
    </row>
    <row r="119" spans="1:8" x14ac:dyDescent="0.25">
      <c r="A119" s="3">
        <v>11.600000000000001</v>
      </c>
      <c r="B119" s="2">
        <v>6</v>
      </c>
      <c r="D119" s="56">
        <f t="shared" si="3"/>
        <v>12.286640549800422</v>
      </c>
      <c r="G119">
        <f t="shared" si="4"/>
        <v>5.7743239002619662</v>
      </c>
      <c r="H119">
        <f t="shared" si="5"/>
        <v>6</v>
      </c>
    </row>
    <row r="120" spans="1:8" x14ac:dyDescent="0.25">
      <c r="A120" s="3">
        <v>11.700000000000001</v>
      </c>
      <c r="B120" s="2">
        <v>6</v>
      </c>
      <c r="D120" s="56">
        <f t="shared" si="3"/>
        <v>12.286640549800422</v>
      </c>
      <c r="G120">
        <f t="shared" si="4"/>
        <v>5.807462170871597</v>
      </c>
      <c r="H120">
        <f t="shared" si="5"/>
        <v>6</v>
      </c>
    </row>
    <row r="121" spans="1:8" x14ac:dyDescent="0.25">
      <c r="A121" s="3">
        <v>11.8</v>
      </c>
      <c r="B121" s="2">
        <v>6</v>
      </c>
      <c r="D121" s="56">
        <f t="shared" si="3"/>
        <v>12.286640549800422</v>
      </c>
      <c r="G121">
        <f t="shared" si="4"/>
        <v>5.840506163477583</v>
      </c>
      <c r="H121">
        <f t="shared" si="5"/>
        <v>6</v>
      </c>
    </row>
    <row r="122" spans="1:8" x14ac:dyDescent="0.25">
      <c r="A122" s="3">
        <v>11.9</v>
      </c>
      <c r="B122" s="2">
        <v>6</v>
      </c>
      <c r="D122" s="56">
        <f t="shared" si="3"/>
        <v>12.286640549800422</v>
      </c>
      <c r="G122">
        <f t="shared" si="4"/>
        <v>5.8734569418904066</v>
      </c>
      <c r="H122">
        <f t="shared" si="5"/>
        <v>6</v>
      </c>
    </row>
    <row r="123" spans="1:8" x14ac:dyDescent="0.25">
      <c r="A123" s="3">
        <v>12</v>
      </c>
      <c r="B123" s="2">
        <v>6</v>
      </c>
      <c r="D123" s="56">
        <f t="shared" si="3"/>
        <v>12.286640549800422</v>
      </c>
      <c r="G123">
        <f t="shared" si="4"/>
        <v>5.9063155490900128</v>
      </c>
      <c r="H123">
        <f t="shared" si="5"/>
        <v>6</v>
      </c>
    </row>
    <row r="124" spans="1:8" x14ac:dyDescent="0.25">
      <c r="A124" s="3">
        <v>12.100000000000001</v>
      </c>
      <c r="B124" s="2">
        <v>6</v>
      </c>
      <c r="D124" s="56">
        <f t="shared" si="3"/>
        <v>12.286640549800422</v>
      </c>
      <c r="G124">
        <f t="shared" si="4"/>
        <v>5.9390830078036538</v>
      </c>
      <c r="H124">
        <f t="shared" si="5"/>
        <v>6</v>
      </c>
    </row>
    <row r="125" spans="1:8" x14ac:dyDescent="0.25">
      <c r="A125" s="53">
        <v>12.200000000000001</v>
      </c>
      <c r="B125" s="54">
        <v>6</v>
      </c>
      <c r="C125" s="55"/>
      <c r="D125" s="57">
        <f t="shared" si="3"/>
        <v>12.286640549800422</v>
      </c>
      <c r="G125">
        <f t="shared" si="4"/>
        <v>5.9717603210630648</v>
      </c>
      <c r="H125">
        <f t="shared" si="5"/>
        <v>6</v>
      </c>
    </row>
    <row r="126" spans="1:8" x14ac:dyDescent="0.25">
      <c r="A126" s="53">
        <v>12.3</v>
      </c>
      <c r="B126" s="54">
        <v>6</v>
      </c>
      <c r="C126" s="55"/>
      <c r="D126" s="57">
        <f t="shared" si="3"/>
        <v>12.286640549800422</v>
      </c>
      <c r="G126">
        <f t="shared" si="4"/>
        <v>6.0043484727418903</v>
      </c>
      <c r="H126">
        <f t="shared" si="5"/>
        <v>6</v>
      </c>
    </row>
    <row r="127" spans="1:8" x14ac:dyDescent="0.25">
      <c r="A127" s="3">
        <v>12.4</v>
      </c>
      <c r="B127" s="2">
        <v>6</v>
      </c>
      <c r="D127" s="56">
        <f t="shared" si="3"/>
        <v>12.286640549800422</v>
      </c>
      <c r="G127">
        <f t="shared" si="4"/>
        <v>6.0368484280741868</v>
      </c>
      <c r="H127">
        <f t="shared" si="5"/>
        <v>6</v>
      </c>
    </row>
    <row r="128" spans="1:8" x14ac:dyDescent="0.25">
      <c r="A128" s="3">
        <v>12.5</v>
      </c>
      <c r="B128" s="2">
        <v>6</v>
      </c>
      <c r="D128" s="56">
        <f t="shared" si="3"/>
        <v>12.286640549800422</v>
      </c>
      <c r="G128">
        <f t="shared" si="4"/>
        <v>6.0692611341548286</v>
      </c>
      <c r="H128">
        <f t="shared" si="5"/>
        <v>6</v>
      </c>
    </row>
    <row r="129" spans="1:8" x14ac:dyDescent="0.25">
      <c r="A129" s="3">
        <v>12.600000000000001</v>
      </c>
      <c r="B129" s="2">
        <v>6</v>
      </c>
      <c r="D129" s="56">
        <f t="shared" si="3"/>
        <v>12.286640549800422</v>
      </c>
      <c r="G129">
        <f t="shared" si="4"/>
        <v>6.1015875204226093</v>
      </c>
      <c r="H129">
        <f t="shared" si="5"/>
        <v>6</v>
      </c>
    </row>
    <row r="130" spans="1:8" x14ac:dyDescent="0.25">
      <c r="A130" s="3">
        <v>12.700000000000001</v>
      </c>
      <c r="B130" s="2">
        <v>6</v>
      </c>
      <c r="D130" s="56">
        <f t="shared" si="3"/>
        <v>12.286640549800422</v>
      </c>
      <c r="G130">
        <f t="shared" si="4"/>
        <v>6.1338284991267127</v>
      </c>
      <c r="H130">
        <f t="shared" si="5"/>
        <v>6</v>
      </c>
    </row>
    <row r="131" spans="1:8" x14ac:dyDescent="0.25">
      <c r="A131" s="3">
        <v>12.8</v>
      </c>
      <c r="B131" s="2">
        <v>6</v>
      </c>
      <c r="D131" s="56">
        <f t="shared" ref="D131:D194" si="6">0.836*(B131)^1.5</f>
        <v>12.286640549800422</v>
      </c>
      <c r="G131">
        <f t="shared" ref="G131:G194" si="7">(A131/0.836)^(2/3)</f>
        <v>6.1659849657773327</v>
      </c>
      <c r="H131">
        <f t="shared" si="5"/>
        <v>6</v>
      </c>
    </row>
    <row r="132" spans="1:8" x14ac:dyDescent="0.25">
      <c r="A132" s="3">
        <v>12.9</v>
      </c>
      <c r="B132" s="2">
        <v>6</v>
      </c>
      <c r="D132" s="56">
        <f t="shared" si="6"/>
        <v>12.286640549800422</v>
      </c>
      <c r="G132">
        <f t="shared" si="7"/>
        <v>6.1980577995810213</v>
      </c>
      <c r="H132">
        <f t="shared" ref="H132:H195" si="8">ROUND(G132,0)</f>
        <v>6</v>
      </c>
    </row>
    <row r="133" spans="1:8" x14ac:dyDescent="0.25">
      <c r="A133" s="3">
        <v>13</v>
      </c>
      <c r="B133" s="2">
        <v>6</v>
      </c>
      <c r="D133" s="56">
        <f t="shared" si="6"/>
        <v>12.286640549800422</v>
      </c>
      <c r="G133">
        <f t="shared" si="7"/>
        <v>6.2300478638614374</v>
      </c>
      <c r="H133">
        <f t="shared" si="8"/>
        <v>6</v>
      </c>
    </row>
    <row r="134" spans="1:8" x14ac:dyDescent="0.25">
      <c r="A134" s="3">
        <v>13.100000000000001</v>
      </c>
      <c r="B134" s="2">
        <v>6</v>
      </c>
      <c r="D134" s="56">
        <f t="shared" si="6"/>
        <v>12.286640549800422</v>
      </c>
      <c r="G134">
        <f t="shared" si="7"/>
        <v>6.2619560064661099</v>
      </c>
      <c r="H134">
        <f t="shared" si="8"/>
        <v>6</v>
      </c>
    </row>
    <row r="135" spans="1:8" x14ac:dyDescent="0.25">
      <c r="A135" s="3">
        <v>13.200000000000001</v>
      </c>
      <c r="B135" s="2">
        <v>6</v>
      </c>
      <c r="D135" s="56">
        <f t="shared" si="6"/>
        <v>12.286640549800422</v>
      </c>
      <c r="G135">
        <f t="shared" si="7"/>
        <v>6.29378306015973</v>
      </c>
      <c r="H135">
        <f t="shared" si="8"/>
        <v>6</v>
      </c>
    </row>
    <row r="136" spans="1:8" x14ac:dyDescent="0.25">
      <c r="A136" s="3">
        <v>13.3</v>
      </c>
      <c r="B136" s="2">
        <v>6</v>
      </c>
      <c r="D136" s="56">
        <f t="shared" si="6"/>
        <v>12.286640549800422</v>
      </c>
      <c r="G136">
        <f t="shared" si="7"/>
        <v>6.3255298430045777</v>
      </c>
      <c r="H136">
        <f t="shared" si="8"/>
        <v>6</v>
      </c>
    </row>
    <row r="137" spans="1:8" x14ac:dyDescent="0.25">
      <c r="A137" s="3">
        <v>13.4</v>
      </c>
      <c r="B137" s="2">
        <v>6</v>
      </c>
      <c r="D137" s="56">
        <f t="shared" si="6"/>
        <v>12.286640549800422</v>
      </c>
      <c r="G137">
        <f t="shared" si="7"/>
        <v>6.3571971587285416</v>
      </c>
      <c r="H137">
        <f t="shared" si="8"/>
        <v>6</v>
      </c>
    </row>
    <row r="138" spans="1:8" x14ac:dyDescent="0.25">
      <c r="A138" s="3">
        <v>13.5</v>
      </c>
      <c r="B138" s="2">
        <v>6</v>
      </c>
      <c r="D138" s="56">
        <f t="shared" si="6"/>
        <v>12.286640549800422</v>
      </c>
      <c r="G138">
        <f t="shared" si="7"/>
        <v>6.3887857970812769</v>
      </c>
      <c r="H138">
        <f t="shared" si="8"/>
        <v>6</v>
      </c>
    </row>
    <row r="139" spans="1:8" x14ac:dyDescent="0.25">
      <c r="A139" s="3">
        <v>13.600000000000001</v>
      </c>
      <c r="B139" s="2">
        <v>6</v>
      </c>
      <c r="D139" s="56">
        <f t="shared" si="6"/>
        <v>12.286640549800422</v>
      </c>
      <c r="G139">
        <f t="shared" si="7"/>
        <v>6.4202965341789229</v>
      </c>
      <c r="H139">
        <f t="shared" si="8"/>
        <v>6</v>
      </c>
    </row>
    <row r="140" spans="1:8" x14ac:dyDescent="0.25">
      <c r="A140" s="3">
        <v>13.700000000000001</v>
      </c>
      <c r="B140" s="2">
        <v>6</v>
      </c>
      <c r="D140" s="56">
        <f t="shared" si="6"/>
        <v>12.286640549800422</v>
      </c>
      <c r="G140">
        <f t="shared" si="7"/>
        <v>6.4517301328378656</v>
      </c>
      <c r="H140">
        <f t="shared" si="8"/>
        <v>6</v>
      </c>
    </row>
    <row r="141" spans="1:8" x14ac:dyDescent="0.25">
      <c r="A141" s="58">
        <v>13.8</v>
      </c>
      <c r="B141" s="59">
        <v>6</v>
      </c>
      <c r="C141" s="60"/>
      <c r="D141" s="61">
        <f t="shared" si="6"/>
        <v>12.286640549800422</v>
      </c>
      <c r="E141" s="60"/>
      <c r="F141" s="60"/>
      <c r="G141" s="60">
        <f t="shared" si="7"/>
        <v>6.4830873428979485</v>
      </c>
      <c r="H141" s="60">
        <f t="shared" si="8"/>
        <v>6</v>
      </c>
    </row>
    <row r="142" spans="1:8" x14ac:dyDescent="0.25">
      <c r="A142" s="3">
        <v>13.9</v>
      </c>
      <c r="B142" s="2">
        <v>7</v>
      </c>
      <c r="D142" s="56">
        <f t="shared" si="6"/>
        <v>15.482936672349979</v>
      </c>
      <c r="G142">
        <f t="shared" si="7"/>
        <v>6.5143689015355513</v>
      </c>
      <c r="H142">
        <f t="shared" si="8"/>
        <v>7</v>
      </c>
    </row>
    <row r="143" spans="1:8" x14ac:dyDescent="0.25">
      <c r="A143" s="3">
        <v>14</v>
      </c>
      <c r="B143" s="2">
        <v>7</v>
      </c>
      <c r="D143" s="56">
        <f t="shared" si="6"/>
        <v>15.482936672349979</v>
      </c>
      <c r="G143">
        <f t="shared" si="7"/>
        <v>6.5455755335669039</v>
      </c>
      <c r="H143">
        <f t="shared" si="8"/>
        <v>7</v>
      </c>
    </row>
    <row r="144" spans="1:8" x14ac:dyDescent="0.25">
      <c r="A144" s="3">
        <v>14.100000000000001</v>
      </c>
      <c r="B144" s="2">
        <v>7</v>
      </c>
      <c r="D144" s="56">
        <f t="shared" si="6"/>
        <v>15.482936672349979</v>
      </c>
      <c r="G144">
        <f t="shared" si="7"/>
        <v>6.5767079517420513</v>
      </c>
      <c r="H144">
        <f t="shared" si="8"/>
        <v>7</v>
      </c>
    </row>
    <row r="145" spans="1:8" x14ac:dyDescent="0.25">
      <c r="A145" s="3">
        <v>14.200000000000001</v>
      </c>
      <c r="B145" s="2">
        <v>7</v>
      </c>
      <c r="D145" s="56">
        <f t="shared" si="6"/>
        <v>15.482936672349979</v>
      </c>
      <c r="G145">
        <f t="shared" si="7"/>
        <v>6.6077668570297661</v>
      </c>
      <c r="H145">
        <f t="shared" si="8"/>
        <v>7</v>
      </c>
    </row>
    <row r="146" spans="1:8" x14ac:dyDescent="0.25">
      <c r="A146" s="3">
        <v>14.3</v>
      </c>
      <c r="B146" s="2">
        <v>7</v>
      </c>
      <c r="D146" s="56">
        <f t="shared" si="6"/>
        <v>15.482936672349979</v>
      </c>
      <c r="G146">
        <f t="shared" si="7"/>
        <v>6.6387529388937923</v>
      </c>
      <c r="H146">
        <f t="shared" si="8"/>
        <v>7</v>
      </c>
    </row>
    <row r="147" spans="1:8" x14ac:dyDescent="0.25">
      <c r="A147" s="3">
        <v>14.4</v>
      </c>
      <c r="B147" s="2">
        <v>7</v>
      </c>
      <c r="D147" s="56">
        <f t="shared" si="6"/>
        <v>15.482936672349979</v>
      </c>
      <c r="G147">
        <f t="shared" si="7"/>
        <v>6.6696668755607238</v>
      </c>
      <c r="H147">
        <f t="shared" si="8"/>
        <v>7</v>
      </c>
    </row>
    <row r="148" spans="1:8" x14ac:dyDescent="0.25">
      <c r="A148" s="3">
        <v>14.5</v>
      </c>
      <c r="B148" s="2">
        <v>7</v>
      </c>
      <c r="D148" s="56">
        <f t="shared" si="6"/>
        <v>15.482936672349979</v>
      </c>
      <c r="G148">
        <f t="shared" si="7"/>
        <v>6.7005093342798325</v>
      </c>
      <c r="H148">
        <f t="shared" si="8"/>
        <v>7</v>
      </c>
    </row>
    <row r="149" spans="1:8" x14ac:dyDescent="0.25">
      <c r="A149" s="3">
        <v>14.600000000000001</v>
      </c>
      <c r="B149" s="2">
        <v>7</v>
      </c>
      <c r="D149" s="56">
        <f t="shared" si="6"/>
        <v>15.482936672349979</v>
      </c>
      <c r="G149">
        <f t="shared" si="7"/>
        <v>6.7312809715751305</v>
      </c>
      <c r="H149">
        <f t="shared" si="8"/>
        <v>7</v>
      </c>
    </row>
    <row r="150" spans="1:8" x14ac:dyDescent="0.25">
      <c r="A150" s="3">
        <v>14.700000000000001</v>
      </c>
      <c r="B150" s="2">
        <v>7</v>
      </c>
      <c r="D150" s="56">
        <f t="shared" si="6"/>
        <v>15.482936672349979</v>
      </c>
      <c r="G150">
        <f t="shared" si="7"/>
        <v>6.7619824334899761</v>
      </c>
      <c r="H150">
        <f t="shared" si="8"/>
        <v>7</v>
      </c>
    </row>
    <row r="151" spans="1:8" x14ac:dyDescent="0.25">
      <c r="A151" s="3">
        <v>14.8</v>
      </c>
      <c r="B151" s="2">
        <v>7</v>
      </c>
      <c r="D151" s="56">
        <f t="shared" si="6"/>
        <v>15.482936672349979</v>
      </c>
      <c r="G151">
        <f t="shared" si="7"/>
        <v>6.7926143558244654</v>
      </c>
      <c r="H151">
        <f t="shared" si="8"/>
        <v>7</v>
      </c>
    </row>
    <row r="152" spans="1:8" x14ac:dyDescent="0.25">
      <c r="A152" s="3">
        <v>14.9</v>
      </c>
      <c r="B152" s="2">
        <v>7</v>
      </c>
      <c r="D152" s="56">
        <f t="shared" si="6"/>
        <v>15.482936672349979</v>
      </c>
      <c r="G152">
        <f t="shared" si="7"/>
        <v>6.8231773643658755</v>
      </c>
      <c r="H152">
        <f t="shared" si="8"/>
        <v>7</v>
      </c>
    </row>
    <row r="153" spans="1:8" x14ac:dyDescent="0.25">
      <c r="A153" s="3">
        <v>15</v>
      </c>
      <c r="B153" s="2">
        <v>7</v>
      </c>
      <c r="D153" s="56">
        <f t="shared" si="6"/>
        <v>15.482936672349979</v>
      </c>
      <c r="G153">
        <f t="shared" si="7"/>
        <v>6.8536720751124331</v>
      </c>
      <c r="H153">
        <f t="shared" si="8"/>
        <v>7</v>
      </c>
    </row>
    <row r="154" spans="1:8" x14ac:dyDescent="0.25">
      <c r="A154" s="3">
        <v>15.100000000000001</v>
      </c>
      <c r="B154" s="2">
        <v>7</v>
      </c>
      <c r="D154" s="56">
        <f t="shared" si="6"/>
        <v>15.482936672349979</v>
      </c>
      <c r="G154">
        <f t="shared" si="7"/>
        <v>6.8840990944906046</v>
      </c>
      <c r="H154">
        <f t="shared" si="8"/>
        <v>7</v>
      </c>
    </row>
    <row r="155" spans="1:8" x14ac:dyDescent="0.25">
      <c r="A155" s="3">
        <v>15.200000000000001</v>
      </c>
      <c r="B155" s="2">
        <v>7</v>
      </c>
      <c r="D155" s="56">
        <f t="shared" si="6"/>
        <v>15.482936672349979</v>
      </c>
      <c r="G155">
        <f t="shared" si="7"/>
        <v>6.9144590195661664</v>
      </c>
      <c r="H155">
        <f t="shared" si="8"/>
        <v>7</v>
      </c>
    </row>
    <row r="156" spans="1:8" x14ac:dyDescent="0.25">
      <c r="A156" s="3">
        <v>15.3</v>
      </c>
      <c r="B156" s="2">
        <v>7</v>
      </c>
      <c r="D156" s="56">
        <f t="shared" si="6"/>
        <v>15.482936672349979</v>
      </c>
      <c r="G156">
        <f t="shared" si="7"/>
        <v>6.9447524382492709</v>
      </c>
      <c r="H156">
        <f t="shared" si="8"/>
        <v>7</v>
      </c>
    </row>
    <row r="157" spans="1:8" x14ac:dyDescent="0.25">
      <c r="A157" s="53">
        <v>15.4</v>
      </c>
      <c r="B157" s="54">
        <v>7</v>
      </c>
      <c r="C157" s="55"/>
      <c r="D157" s="57">
        <f t="shared" si="6"/>
        <v>15.482936672349979</v>
      </c>
      <c r="G157">
        <f t="shared" si="7"/>
        <v>6.9749799294936947</v>
      </c>
      <c r="H157">
        <f t="shared" si="8"/>
        <v>7</v>
      </c>
    </row>
    <row r="158" spans="1:8" x14ac:dyDescent="0.25">
      <c r="A158" s="53">
        <v>15.5</v>
      </c>
      <c r="B158" s="54">
        <v>7</v>
      </c>
      <c r="C158" s="55"/>
      <c r="D158" s="57">
        <f t="shared" si="6"/>
        <v>15.482936672349979</v>
      </c>
      <c r="G158">
        <f t="shared" si="7"/>
        <v>7.0051420634905002</v>
      </c>
      <c r="H158">
        <f t="shared" si="8"/>
        <v>7</v>
      </c>
    </row>
    <row r="159" spans="1:8" x14ac:dyDescent="0.25">
      <c r="A159" s="3">
        <v>15.600000000000001</v>
      </c>
      <c r="B159" s="2">
        <v>7</v>
      </c>
      <c r="D159" s="56">
        <f t="shared" si="6"/>
        <v>15.482936672349979</v>
      </c>
      <c r="G159">
        <f t="shared" si="7"/>
        <v>7.0352394018562814</v>
      </c>
      <c r="H159">
        <f t="shared" si="8"/>
        <v>7</v>
      </c>
    </row>
    <row r="160" spans="1:8" x14ac:dyDescent="0.25">
      <c r="A160" s="3">
        <v>15.700000000000001</v>
      </c>
      <c r="B160" s="2">
        <v>7</v>
      </c>
      <c r="D160" s="56">
        <f t="shared" si="6"/>
        <v>15.482936672349979</v>
      </c>
      <c r="G160">
        <f t="shared" si="7"/>
        <v>7.0652724978161885</v>
      </c>
      <c r="H160">
        <f t="shared" si="8"/>
        <v>7</v>
      </c>
    </row>
    <row r="161" spans="1:8" x14ac:dyDescent="0.25">
      <c r="A161" s="3">
        <v>15.8</v>
      </c>
      <c r="B161" s="2">
        <v>7</v>
      </c>
      <c r="D161" s="56">
        <f t="shared" si="6"/>
        <v>15.482936672349979</v>
      </c>
      <c r="G161">
        <f t="shared" si="7"/>
        <v>7.0952418963819071</v>
      </c>
      <c r="H161">
        <f t="shared" si="8"/>
        <v>7</v>
      </c>
    </row>
    <row r="162" spans="1:8" x14ac:dyDescent="0.25">
      <c r="A162" s="3">
        <v>15.9</v>
      </c>
      <c r="B162" s="2">
        <v>7</v>
      </c>
      <c r="D162" s="56">
        <f t="shared" si="6"/>
        <v>15.482936672349979</v>
      </c>
      <c r="G162">
        <f t="shared" si="7"/>
        <v>7.1251481345247578</v>
      </c>
      <c r="H162">
        <f t="shared" si="8"/>
        <v>7</v>
      </c>
    </row>
    <row r="163" spans="1:8" x14ac:dyDescent="0.25">
      <c r="A163" s="3">
        <v>16</v>
      </c>
      <c r="B163" s="2">
        <v>7</v>
      </c>
      <c r="D163" s="56">
        <f t="shared" si="6"/>
        <v>15.482936672349979</v>
      </c>
      <c r="G163">
        <f t="shared" si="7"/>
        <v>7.1549917413440847</v>
      </c>
      <c r="H163">
        <f t="shared" si="8"/>
        <v>7</v>
      </c>
    </row>
    <row r="164" spans="1:8" x14ac:dyDescent="0.25">
      <c r="A164" s="3">
        <v>16.100000000000001</v>
      </c>
      <c r="B164" s="2">
        <v>7</v>
      </c>
      <c r="D164" s="56">
        <f t="shared" si="6"/>
        <v>15.482936672349979</v>
      </c>
      <c r="G164">
        <f t="shared" si="7"/>
        <v>7.1847732382310898</v>
      </c>
      <c r="H164">
        <f t="shared" si="8"/>
        <v>7</v>
      </c>
    </row>
    <row r="165" spans="1:8" x14ac:dyDescent="0.25">
      <c r="A165" s="3">
        <v>16.2</v>
      </c>
      <c r="B165" s="2">
        <v>7</v>
      </c>
      <c r="D165" s="56">
        <f t="shared" si="6"/>
        <v>15.482936672349979</v>
      </c>
      <c r="G165">
        <f t="shared" si="7"/>
        <v>7.2144931390282574</v>
      </c>
      <c r="H165">
        <f t="shared" si="8"/>
        <v>7</v>
      </c>
    </row>
    <row r="166" spans="1:8" x14ac:dyDescent="0.25">
      <c r="A166" s="3">
        <v>16.3</v>
      </c>
      <c r="B166" s="2">
        <v>7</v>
      </c>
      <c r="D166" s="56">
        <f t="shared" si="6"/>
        <v>15.482936672349979</v>
      </c>
      <c r="G166">
        <f t="shared" si="7"/>
        <v>7.2441519501845253</v>
      </c>
      <c r="H166">
        <f t="shared" si="8"/>
        <v>7</v>
      </c>
    </row>
    <row r="167" spans="1:8" x14ac:dyDescent="0.25">
      <c r="A167" s="3">
        <v>16.400000000000002</v>
      </c>
      <c r="B167" s="2">
        <v>7</v>
      </c>
      <c r="D167" s="56">
        <f t="shared" si="6"/>
        <v>15.482936672349979</v>
      </c>
      <c r="G167">
        <f t="shared" si="7"/>
        <v>7.2737501709063324</v>
      </c>
      <c r="H167">
        <f t="shared" si="8"/>
        <v>7</v>
      </c>
    </row>
    <row r="168" spans="1:8" x14ac:dyDescent="0.25">
      <c r="A168" s="3">
        <v>16.5</v>
      </c>
      <c r="B168" s="2">
        <v>7</v>
      </c>
      <c r="D168" s="56">
        <f t="shared" si="6"/>
        <v>15.482936672349979</v>
      </c>
      <c r="G168">
        <f t="shared" si="7"/>
        <v>7.3032882933046661</v>
      </c>
      <c r="H168">
        <f t="shared" si="8"/>
        <v>7</v>
      </c>
    </row>
    <row r="169" spans="1:8" x14ac:dyDescent="0.25">
      <c r="A169" s="3">
        <v>16.600000000000001</v>
      </c>
      <c r="B169" s="2">
        <v>7</v>
      </c>
      <c r="D169" s="56">
        <f t="shared" si="6"/>
        <v>15.482936672349979</v>
      </c>
      <c r="G169">
        <f t="shared" si="7"/>
        <v>7.3327668025382859</v>
      </c>
      <c r="H169">
        <f t="shared" si="8"/>
        <v>7</v>
      </c>
    </row>
    <row r="170" spans="1:8" x14ac:dyDescent="0.25">
      <c r="A170" s="3">
        <v>16.7</v>
      </c>
      <c r="B170" s="2">
        <v>7</v>
      </c>
      <c r="D170" s="56">
        <f t="shared" si="6"/>
        <v>15.482936672349979</v>
      </c>
      <c r="G170">
        <f t="shared" si="7"/>
        <v>7.3621861769531582</v>
      </c>
      <c r="H170">
        <f t="shared" si="8"/>
        <v>7</v>
      </c>
    </row>
    <row r="171" spans="1:8" x14ac:dyDescent="0.25">
      <c r="A171" s="3">
        <v>16.8</v>
      </c>
      <c r="B171" s="2">
        <v>7</v>
      </c>
      <c r="D171" s="56">
        <f t="shared" si="6"/>
        <v>15.482936672349979</v>
      </c>
      <c r="G171">
        <f t="shared" si="7"/>
        <v>7.3915468882183415</v>
      </c>
      <c r="H171">
        <f t="shared" si="8"/>
        <v>7</v>
      </c>
    </row>
    <row r="172" spans="1:8" x14ac:dyDescent="0.25">
      <c r="A172" s="3">
        <v>16.900000000000002</v>
      </c>
      <c r="B172" s="2">
        <v>7</v>
      </c>
      <c r="D172" s="56">
        <f t="shared" si="6"/>
        <v>15.482936672349979</v>
      </c>
      <c r="G172">
        <f t="shared" si="7"/>
        <v>7.4208494014583133</v>
      </c>
      <c r="H172">
        <f t="shared" si="8"/>
        <v>7</v>
      </c>
    </row>
    <row r="173" spans="1:8" x14ac:dyDescent="0.25">
      <c r="A173" s="3">
        <v>17</v>
      </c>
      <c r="B173" s="2">
        <v>7</v>
      </c>
      <c r="D173" s="56">
        <f t="shared" si="6"/>
        <v>15.482936672349979</v>
      </c>
      <c r="G173">
        <f t="shared" si="7"/>
        <v>7.4500941753819276</v>
      </c>
      <c r="H173">
        <f t="shared" si="8"/>
        <v>7</v>
      </c>
    </row>
    <row r="174" spans="1:8" x14ac:dyDescent="0.25">
      <c r="A174" s="58">
        <v>17.100000000000001</v>
      </c>
      <c r="B174" s="59">
        <v>7</v>
      </c>
      <c r="C174" s="60"/>
      <c r="D174" s="61">
        <f t="shared" si="6"/>
        <v>15.482936672349979</v>
      </c>
      <c r="E174" s="60"/>
      <c r="F174" s="60"/>
      <c r="G174" s="60">
        <f t="shared" si="7"/>
        <v>7.479281662408118</v>
      </c>
      <c r="H174" s="60">
        <f t="shared" si="8"/>
        <v>7</v>
      </c>
    </row>
    <row r="175" spans="1:8" x14ac:dyDescent="0.25">
      <c r="A175" s="3">
        <v>17.2</v>
      </c>
      <c r="B175" s="2">
        <v>8</v>
      </c>
      <c r="D175" s="56">
        <f t="shared" si="6"/>
        <v>18.916520610302509</v>
      </c>
      <c r="G175">
        <f t="shared" si="7"/>
        <v>7.5084123087883521</v>
      </c>
      <c r="H175">
        <f t="shared" si="8"/>
        <v>8</v>
      </c>
    </row>
    <row r="176" spans="1:8" x14ac:dyDescent="0.25">
      <c r="A176" s="3">
        <v>17.3</v>
      </c>
      <c r="B176" s="2">
        <v>8</v>
      </c>
      <c r="D176" s="56">
        <f t="shared" si="6"/>
        <v>18.916520610302509</v>
      </c>
      <c r="G176">
        <f t="shared" si="7"/>
        <v>7.5374865547260876</v>
      </c>
      <c r="H176">
        <f t="shared" si="8"/>
        <v>8</v>
      </c>
    </row>
    <row r="177" spans="1:8" x14ac:dyDescent="0.25">
      <c r="A177" s="3">
        <v>17.400000000000002</v>
      </c>
      <c r="B177" s="2">
        <v>8</v>
      </c>
      <c r="D177" s="56">
        <f t="shared" si="6"/>
        <v>18.916520610302509</v>
      </c>
      <c r="G177">
        <f t="shared" si="7"/>
        <v>7.5665048344931485</v>
      </c>
      <c r="H177">
        <f t="shared" si="8"/>
        <v>8</v>
      </c>
    </row>
    <row r="178" spans="1:8" x14ac:dyDescent="0.25">
      <c r="A178" s="3">
        <v>17.5</v>
      </c>
      <c r="B178" s="2">
        <v>8</v>
      </c>
      <c r="D178" s="56">
        <f t="shared" si="6"/>
        <v>18.916520610302509</v>
      </c>
      <c r="G178">
        <f t="shared" si="7"/>
        <v>7.5954675765432871</v>
      </c>
      <c r="H178">
        <f t="shared" si="8"/>
        <v>8</v>
      </c>
    </row>
    <row r="179" spans="1:8" x14ac:dyDescent="0.25">
      <c r="A179" s="3">
        <v>17.600000000000001</v>
      </c>
      <c r="B179" s="2">
        <v>8</v>
      </c>
      <c r="D179" s="56">
        <f t="shared" si="6"/>
        <v>18.916520610302509</v>
      </c>
      <c r="G179">
        <f t="shared" si="7"/>
        <v>7.6243752036228845</v>
      </c>
      <c r="H179">
        <f t="shared" si="8"/>
        <v>8</v>
      </c>
    </row>
    <row r="180" spans="1:8" x14ac:dyDescent="0.25">
      <c r="A180" s="3">
        <v>17.7</v>
      </c>
      <c r="B180" s="2">
        <v>8</v>
      </c>
      <c r="D180" s="56">
        <f t="shared" si="6"/>
        <v>18.916520610302509</v>
      </c>
      <c r="G180">
        <f t="shared" si="7"/>
        <v>7.6532281328789447</v>
      </c>
      <c r="H180">
        <f t="shared" si="8"/>
        <v>8</v>
      </c>
    </row>
    <row r="181" spans="1:8" x14ac:dyDescent="0.25">
      <c r="A181" s="3">
        <v>17.8</v>
      </c>
      <c r="B181" s="2">
        <v>8</v>
      </c>
      <c r="D181" s="56">
        <f t="shared" si="6"/>
        <v>18.916520610302509</v>
      </c>
      <c r="G181">
        <f t="shared" si="7"/>
        <v>7.6820267759644594</v>
      </c>
      <c r="H181">
        <f t="shared" si="8"/>
        <v>8</v>
      </c>
    </row>
    <row r="182" spans="1:8" x14ac:dyDescent="0.25">
      <c r="A182" s="3">
        <v>17.900000000000002</v>
      </c>
      <c r="B182" s="2">
        <v>8</v>
      </c>
      <c r="D182" s="56">
        <f t="shared" si="6"/>
        <v>18.916520610302509</v>
      </c>
      <c r="G182">
        <f t="shared" si="7"/>
        <v>7.7107715391411764</v>
      </c>
      <c r="H182">
        <f t="shared" si="8"/>
        <v>8</v>
      </c>
    </row>
    <row r="183" spans="1:8" x14ac:dyDescent="0.25">
      <c r="A183" s="3">
        <v>18</v>
      </c>
      <c r="B183" s="2">
        <v>8</v>
      </c>
      <c r="D183" s="56">
        <f t="shared" si="6"/>
        <v>18.916520610302509</v>
      </c>
      <c r="G183">
        <f t="shared" si="7"/>
        <v>7.7394628233799203</v>
      </c>
      <c r="H183">
        <f t="shared" si="8"/>
        <v>8</v>
      </c>
    </row>
    <row r="184" spans="1:8" x14ac:dyDescent="0.25">
      <c r="A184" s="3">
        <v>18.100000000000001</v>
      </c>
      <c r="B184" s="2">
        <v>8</v>
      </c>
      <c r="D184" s="56">
        <f t="shared" si="6"/>
        <v>18.916520610302509</v>
      </c>
      <c r="G184">
        <f t="shared" si="7"/>
        <v>7.7681010244584909</v>
      </c>
      <c r="H184">
        <f t="shared" si="8"/>
        <v>8</v>
      </c>
    </row>
    <row r="185" spans="1:8" x14ac:dyDescent="0.25">
      <c r="A185" s="3">
        <v>18.2</v>
      </c>
      <c r="B185" s="2">
        <v>8</v>
      </c>
      <c r="D185" s="56">
        <f t="shared" si="6"/>
        <v>18.916520610302509</v>
      </c>
      <c r="G185">
        <f t="shared" si="7"/>
        <v>7.7966865330571826</v>
      </c>
      <c r="H185">
        <f t="shared" si="8"/>
        <v>8</v>
      </c>
    </row>
    <row r="186" spans="1:8" x14ac:dyDescent="0.25">
      <c r="A186" s="3">
        <v>18.3</v>
      </c>
      <c r="B186" s="2">
        <v>8</v>
      </c>
      <c r="D186" s="56">
        <f t="shared" si="6"/>
        <v>18.916520610302509</v>
      </c>
      <c r="G186">
        <f t="shared" si="7"/>
        <v>7.8252197348520918</v>
      </c>
      <c r="H186">
        <f t="shared" si="8"/>
        <v>8</v>
      </c>
    </row>
    <row r="187" spans="1:8" x14ac:dyDescent="0.25">
      <c r="A187" s="3">
        <v>18.400000000000002</v>
      </c>
      <c r="B187" s="2">
        <v>8</v>
      </c>
      <c r="D187" s="56">
        <f t="shared" si="6"/>
        <v>18.916520610302509</v>
      </c>
      <c r="G187">
        <f t="shared" si="7"/>
        <v>7.8537010106061764</v>
      </c>
      <c r="H187">
        <f t="shared" si="8"/>
        <v>8</v>
      </c>
    </row>
    <row r="188" spans="1:8" x14ac:dyDescent="0.25">
      <c r="A188" s="3">
        <v>18.5</v>
      </c>
      <c r="B188" s="2">
        <v>8</v>
      </c>
      <c r="D188" s="56">
        <f t="shared" si="6"/>
        <v>18.916520610302509</v>
      </c>
      <c r="G188">
        <f t="shared" si="7"/>
        <v>7.8821307362581736</v>
      </c>
      <c r="H188">
        <f t="shared" si="8"/>
        <v>8</v>
      </c>
    </row>
    <row r="189" spans="1:8" x14ac:dyDescent="0.25">
      <c r="A189" s="3">
        <v>18.600000000000001</v>
      </c>
      <c r="B189" s="2">
        <v>8</v>
      </c>
      <c r="D189" s="56">
        <f t="shared" si="6"/>
        <v>18.916520610302509</v>
      </c>
      <c r="G189">
        <f t="shared" si="7"/>
        <v>7.9105092830094641</v>
      </c>
      <c r="H189">
        <f t="shared" si="8"/>
        <v>8</v>
      </c>
    </row>
    <row r="190" spans="1:8" x14ac:dyDescent="0.25">
      <c r="A190" s="3">
        <v>18.7</v>
      </c>
      <c r="B190" s="2">
        <v>8</v>
      </c>
      <c r="D190" s="56">
        <f t="shared" si="6"/>
        <v>18.916520610302509</v>
      </c>
      <c r="G190">
        <f t="shared" si="7"/>
        <v>7.9388370174088809</v>
      </c>
      <c r="H190">
        <f t="shared" si="8"/>
        <v>8</v>
      </c>
    </row>
    <row r="191" spans="1:8" x14ac:dyDescent="0.25">
      <c r="A191" s="3">
        <v>18.8</v>
      </c>
      <c r="B191" s="2">
        <v>8</v>
      </c>
      <c r="D191" s="56">
        <f t="shared" si="6"/>
        <v>18.916520610302509</v>
      </c>
      <c r="G191">
        <f t="shared" si="7"/>
        <v>7.9671143014355756</v>
      </c>
      <c r="H191">
        <f t="shared" si="8"/>
        <v>8</v>
      </c>
    </row>
    <row r="192" spans="1:8" x14ac:dyDescent="0.25">
      <c r="A192" s="53">
        <v>18.900000000000002</v>
      </c>
      <c r="B192" s="54">
        <v>8</v>
      </c>
      <c r="C192" s="55"/>
      <c r="D192" s="57">
        <f t="shared" si="6"/>
        <v>18.916520610302509</v>
      </c>
      <c r="G192">
        <f t="shared" si="7"/>
        <v>7.9953414925799748</v>
      </c>
      <c r="H192">
        <f t="shared" si="8"/>
        <v>8</v>
      </c>
    </row>
    <row r="193" spans="1:8" x14ac:dyDescent="0.25">
      <c r="A193" s="53">
        <v>19</v>
      </c>
      <c r="B193" s="54">
        <v>8</v>
      </c>
      <c r="C193" s="55"/>
      <c r="D193" s="57">
        <f t="shared" si="6"/>
        <v>18.916520610302509</v>
      </c>
      <c r="G193">
        <f t="shared" si="7"/>
        <v>8.0235189439228698</v>
      </c>
      <c r="H193">
        <f t="shared" si="8"/>
        <v>8</v>
      </c>
    </row>
    <row r="194" spans="1:8" x14ac:dyDescent="0.25">
      <c r="A194" s="3">
        <v>19.100000000000001</v>
      </c>
      <c r="B194" s="2">
        <v>8</v>
      </c>
      <c r="D194" s="56">
        <f t="shared" si="6"/>
        <v>18.916520610302509</v>
      </c>
      <c r="G194">
        <f t="shared" si="7"/>
        <v>8.0516470042127199</v>
      </c>
      <c r="H194">
        <f t="shared" si="8"/>
        <v>8</v>
      </c>
    </row>
    <row r="195" spans="1:8" x14ac:dyDescent="0.25">
      <c r="A195" s="3">
        <v>19.200000000000003</v>
      </c>
      <c r="B195" s="2">
        <v>8</v>
      </c>
      <c r="D195" s="56">
        <f t="shared" ref="D195:D258" si="9">0.836*(B195)^1.5</f>
        <v>18.916520610302509</v>
      </c>
      <c r="G195">
        <f t="shared" ref="G195:G258" si="10">(A195/0.836)^(2/3)</f>
        <v>8.0797260179411943</v>
      </c>
      <c r="H195">
        <f t="shared" si="8"/>
        <v>8</v>
      </c>
    </row>
    <row r="196" spans="1:8" x14ac:dyDescent="0.25">
      <c r="A196" s="3">
        <v>19.3</v>
      </c>
      <c r="B196" s="2">
        <v>8</v>
      </c>
      <c r="D196" s="56">
        <f t="shared" si="9"/>
        <v>18.916520610302509</v>
      </c>
      <c r="G196">
        <f t="shared" si="10"/>
        <v>8.1077563254169949</v>
      </c>
      <c r="H196">
        <f t="shared" ref="H196:H259" si="11">ROUND(G196,0)</f>
        <v>8</v>
      </c>
    </row>
    <row r="197" spans="1:8" x14ac:dyDescent="0.25">
      <c r="A197" s="3">
        <v>19.400000000000002</v>
      </c>
      <c r="B197" s="2">
        <v>8</v>
      </c>
      <c r="D197" s="56">
        <f t="shared" si="9"/>
        <v>18.916520610302509</v>
      </c>
      <c r="G197">
        <f t="shared" si="10"/>
        <v>8.1357382628380819</v>
      </c>
      <c r="H197">
        <f t="shared" si="11"/>
        <v>8</v>
      </c>
    </row>
    <row r="198" spans="1:8" x14ac:dyDescent="0.25">
      <c r="A198" s="3">
        <v>19.5</v>
      </c>
      <c r="B198" s="2">
        <v>8</v>
      </c>
      <c r="D198" s="56">
        <f t="shared" si="9"/>
        <v>18.916520610302509</v>
      </c>
      <c r="G198">
        <f t="shared" si="10"/>
        <v>8.1636721623621895</v>
      </c>
      <c r="H198">
        <f t="shared" si="11"/>
        <v>8</v>
      </c>
    </row>
    <row r="199" spans="1:8" x14ac:dyDescent="0.25">
      <c r="A199" s="3">
        <v>19.600000000000001</v>
      </c>
      <c r="B199" s="2">
        <v>8</v>
      </c>
      <c r="D199" s="56">
        <f t="shared" si="9"/>
        <v>18.916520610302509</v>
      </c>
      <c r="G199">
        <f t="shared" si="10"/>
        <v>8.1915583521758801</v>
      </c>
      <c r="H199">
        <f t="shared" si="11"/>
        <v>8</v>
      </c>
    </row>
    <row r="200" spans="1:8" x14ac:dyDescent="0.25">
      <c r="A200" s="3">
        <v>19.700000000000003</v>
      </c>
      <c r="B200" s="2">
        <v>8</v>
      </c>
      <c r="D200" s="56">
        <f t="shared" si="9"/>
        <v>18.916520610302509</v>
      </c>
      <c r="G200">
        <f t="shared" si="10"/>
        <v>8.2193971565619997</v>
      </c>
      <c r="H200">
        <f t="shared" si="11"/>
        <v>8</v>
      </c>
    </row>
    <row r="201" spans="1:8" x14ac:dyDescent="0.25">
      <c r="A201" s="3">
        <v>19.8</v>
      </c>
      <c r="B201" s="2">
        <v>8</v>
      </c>
      <c r="D201" s="56">
        <f t="shared" si="9"/>
        <v>18.916520610302509</v>
      </c>
      <c r="G201">
        <f t="shared" si="10"/>
        <v>8.2471888959656745</v>
      </c>
      <c r="H201">
        <f t="shared" si="11"/>
        <v>8</v>
      </c>
    </row>
    <row r="202" spans="1:8" x14ac:dyDescent="0.25">
      <c r="A202" s="3">
        <v>19.900000000000002</v>
      </c>
      <c r="B202" s="2">
        <v>8</v>
      </c>
      <c r="D202" s="56">
        <f t="shared" si="9"/>
        <v>18.916520610302509</v>
      </c>
      <c r="G202">
        <f t="shared" si="10"/>
        <v>8.274933887058884</v>
      </c>
      <c r="H202">
        <f t="shared" si="11"/>
        <v>8</v>
      </c>
    </row>
    <row r="203" spans="1:8" x14ac:dyDescent="0.25">
      <c r="A203" s="3">
        <v>20</v>
      </c>
      <c r="B203" s="2">
        <v>8</v>
      </c>
      <c r="D203" s="56">
        <f t="shared" si="9"/>
        <v>18.916520610302509</v>
      </c>
      <c r="G203">
        <f t="shared" si="10"/>
        <v>8.3026324428035885</v>
      </c>
      <c r="H203">
        <f t="shared" si="11"/>
        <v>8</v>
      </c>
    </row>
    <row r="204" spans="1:8" x14ac:dyDescent="0.25">
      <c r="A204" s="3">
        <v>20.100000000000001</v>
      </c>
      <c r="B204" s="2">
        <v>8</v>
      </c>
      <c r="D204" s="56">
        <f t="shared" si="9"/>
        <v>18.916520610302509</v>
      </c>
      <c r="G204">
        <f t="shared" si="10"/>
        <v>8.3302848725135359</v>
      </c>
      <c r="H204">
        <f t="shared" si="11"/>
        <v>8</v>
      </c>
    </row>
    <row r="205" spans="1:8" x14ac:dyDescent="0.25">
      <c r="A205" s="3">
        <v>20.200000000000003</v>
      </c>
      <c r="B205" s="2">
        <v>8</v>
      </c>
      <c r="D205" s="56">
        <f t="shared" si="9"/>
        <v>18.916520610302509</v>
      </c>
      <c r="G205">
        <f t="shared" si="10"/>
        <v>8.3578914819146917</v>
      </c>
      <c r="H205">
        <f t="shared" si="11"/>
        <v>8</v>
      </c>
    </row>
    <row r="206" spans="1:8" x14ac:dyDescent="0.25">
      <c r="A206" s="3">
        <v>20.3</v>
      </c>
      <c r="B206" s="2">
        <v>8</v>
      </c>
      <c r="D206" s="56">
        <f t="shared" si="9"/>
        <v>18.916520610302509</v>
      </c>
      <c r="G206">
        <f t="shared" si="10"/>
        <v>8.3854525732044092</v>
      </c>
      <c r="H206">
        <f t="shared" si="11"/>
        <v>8</v>
      </c>
    </row>
    <row r="207" spans="1:8" x14ac:dyDescent="0.25">
      <c r="A207" s="3">
        <v>20.400000000000002</v>
      </c>
      <c r="B207" s="2">
        <v>8</v>
      </c>
      <c r="D207" s="56">
        <f t="shared" si="9"/>
        <v>18.916520610302509</v>
      </c>
      <c r="G207">
        <f t="shared" si="10"/>
        <v>8.412968445109307</v>
      </c>
      <c r="H207">
        <f t="shared" si="11"/>
        <v>8</v>
      </c>
    </row>
    <row r="208" spans="1:8" x14ac:dyDescent="0.25">
      <c r="A208" s="3">
        <v>20.5</v>
      </c>
      <c r="B208" s="2">
        <v>8</v>
      </c>
      <c r="D208" s="56">
        <f t="shared" si="9"/>
        <v>18.916520610302509</v>
      </c>
      <c r="G208">
        <f t="shared" si="10"/>
        <v>8.4404393929419683</v>
      </c>
      <c r="H208">
        <f t="shared" si="11"/>
        <v>8</v>
      </c>
    </row>
    <row r="209" spans="1:8" x14ac:dyDescent="0.25">
      <c r="A209" s="3">
        <v>20.6</v>
      </c>
      <c r="B209" s="2">
        <v>8</v>
      </c>
      <c r="D209" s="56">
        <f t="shared" si="9"/>
        <v>18.916520610302509</v>
      </c>
      <c r="G209">
        <f t="shared" si="10"/>
        <v>8.4678657086563689</v>
      </c>
      <c r="H209">
        <f t="shared" si="11"/>
        <v>8</v>
      </c>
    </row>
    <row r="210" spans="1:8" x14ac:dyDescent="0.25">
      <c r="A210" s="58">
        <v>20.700000000000003</v>
      </c>
      <c r="B210" s="59">
        <v>8</v>
      </c>
      <c r="C210" s="60"/>
      <c r="D210" s="61">
        <f t="shared" si="9"/>
        <v>18.916520610302509</v>
      </c>
      <c r="E210" s="60"/>
      <c r="F210" s="60"/>
      <c r="G210" s="60">
        <f t="shared" si="10"/>
        <v>8.4952476809022102</v>
      </c>
      <c r="H210" s="60">
        <f t="shared" si="11"/>
        <v>8</v>
      </c>
    </row>
    <row r="211" spans="1:8" x14ac:dyDescent="0.25">
      <c r="A211" s="3">
        <v>20.8</v>
      </c>
      <c r="B211" s="2">
        <v>9</v>
      </c>
      <c r="D211" s="56">
        <f t="shared" si="9"/>
        <v>22.571999999999999</v>
      </c>
      <c r="G211">
        <f t="shared" si="10"/>
        <v>8.5225855950780716</v>
      </c>
      <c r="H211">
        <f t="shared" si="11"/>
        <v>9</v>
      </c>
    </row>
    <row r="212" spans="1:8" x14ac:dyDescent="0.25">
      <c r="A212" s="3">
        <v>20.900000000000002</v>
      </c>
      <c r="B212" s="2">
        <v>9</v>
      </c>
      <c r="D212" s="56">
        <f t="shared" si="9"/>
        <v>22.571999999999999</v>
      </c>
      <c r="G212">
        <f t="shared" si="10"/>
        <v>8.5498797333834844</v>
      </c>
      <c r="H212">
        <f t="shared" si="11"/>
        <v>9</v>
      </c>
    </row>
    <row r="213" spans="1:8" x14ac:dyDescent="0.25">
      <c r="A213" s="3">
        <v>21</v>
      </c>
      <c r="B213" s="2">
        <v>9</v>
      </c>
      <c r="D213" s="56">
        <f t="shared" si="9"/>
        <v>22.571999999999999</v>
      </c>
      <c r="G213">
        <f t="shared" si="10"/>
        <v>8.5771303748698831</v>
      </c>
      <c r="H213">
        <f t="shared" si="11"/>
        <v>9</v>
      </c>
    </row>
    <row r="214" spans="1:8" x14ac:dyDescent="0.25">
      <c r="A214" s="3">
        <v>21.1</v>
      </c>
      <c r="B214" s="2">
        <v>9</v>
      </c>
      <c r="D214" s="56">
        <f t="shared" si="9"/>
        <v>22.571999999999999</v>
      </c>
      <c r="G214">
        <f t="shared" si="10"/>
        <v>8.6043377954905811</v>
      </c>
      <c r="H214">
        <f t="shared" si="11"/>
        <v>9</v>
      </c>
    </row>
    <row r="215" spans="1:8" x14ac:dyDescent="0.25">
      <c r="A215" s="3">
        <v>21.200000000000003</v>
      </c>
      <c r="B215" s="2">
        <v>9</v>
      </c>
      <c r="D215" s="56">
        <f t="shared" si="9"/>
        <v>22.571999999999999</v>
      </c>
      <c r="G215">
        <f t="shared" si="10"/>
        <v>8.6315022681496281</v>
      </c>
      <c r="H215">
        <f t="shared" si="11"/>
        <v>9</v>
      </c>
    </row>
    <row r="216" spans="1:8" x14ac:dyDescent="0.25">
      <c r="A216" s="3">
        <v>21.3</v>
      </c>
      <c r="B216" s="2">
        <v>9</v>
      </c>
      <c r="D216" s="56">
        <f t="shared" si="9"/>
        <v>22.571999999999999</v>
      </c>
      <c r="G216">
        <f t="shared" si="10"/>
        <v>8.6586240627497624</v>
      </c>
      <c r="H216">
        <f t="shared" si="11"/>
        <v>9</v>
      </c>
    </row>
    <row r="217" spans="1:8" x14ac:dyDescent="0.25">
      <c r="A217" s="3">
        <v>21.400000000000002</v>
      </c>
      <c r="B217" s="2">
        <v>9</v>
      </c>
      <c r="D217" s="56">
        <f t="shared" si="9"/>
        <v>22.571999999999999</v>
      </c>
      <c r="G217">
        <f t="shared" si="10"/>
        <v>8.6857034462393106</v>
      </c>
      <c r="H217">
        <f t="shared" si="11"/>
        <v>9</v>
      </c>
    </row>
    <row r="218" spans="1:8" x14ac:dyDescent="0.25">
      <c r="A218" s="3">
        <v>21.5</v>
      </c>
      <c r="B218" s="2">
        <v>9</v>
      </c>
      <c r="D218" s="56">
        <f t="shared" si="9"/>
        <v>22.571999999999999</v>
      </c>
      <c r="G218">
        <f t="shared" si="10"/>
        <v>8.7127406826581897</v>
      </c>
      <c r="H218">
        <f t="shared" si="11"/>
        <v>9</v>
      </c>
    </row>
    <row r="219" spans="1:8" x14ac:dyDescent="0.25">
      <c r="A219" s="3">
        <v>21.6</v>
      </c>
      <c r="B219" s="2">
        <v>9</v>
      </c>
      <c r="D219" s="56">
        <f t="shared" si="9"/>
        <v>22.571999999999999</v>
      </c>
      <c r="G219">
        <f t="shared" si="10"/>
        <v>8.7397360331829539</v>
      </c>
      <c r="H219">
        <f t="shared" si="11"/>
        <v>9</v>
      </c>
    </row>
    <row r="220" spans="1:8" x14ac:dyDescent="0.25">
      <c r="A220" s="3">
        <v>21.700000000000003</v>
      </c>
      <c r="B220" s="2">
        <v>9</v>
      </c>
      <c r="D220" s="56">
        <f t="shared" si="9"/>
        <v>22.571999999999999</v>
      </c>
      <c r="G220">
        <f t="shared" si="10"/>
        <v>8.7666897561709529</v>
      </c>
      <c r="H220">
        <f t="shared" si="11"/>
        <v>9</v>
      </c>
    </row>
    <row r="221" spans="1:8" x14ac:dyDescent="0.25">
      <c r="A221" s="3">
        <v>21.8</v>
      </c>
      <c r="B221" s="2">
        <v>9</v>
      </c>
      <c r="D221" s="56">
        <f t="shared" si="9"/>
        <v>22.571999999999999</v>
      </c>
      <c r="G221">
        <f t="shared" si="10"/>
        <v>8.7936021072036041</v>
      </c>
      <c r="H221">
        <f t="shared" si="11"/>
        <v>9</v>
      </c>
    </row>
    <row r="222" spans="1:8" x14ac:dyDescent="0.25">
      <c r="A222" s="3">
        <v>21.900000000000002</v>
      </c>
      <c r="B222" s="2">
        <v>9</v>
      </c>
      <c r="D222" s="56">
        <f t="shared" si="9"/>
        <v>22.571999999999999</v>
      </c>
      <c r="G222">
        <f t="shared" si="10"/>
        <v>8.8204733391288102</v>
      </c>
      <c r="H222">
        <f t="shared" si="11"/>
        <v>9</v>
      </c>
    </row>
    <row r="223" spans="1:8" x14ac:dyDescent="0.25">
      <c r="A223" s="3">
        <v>22</v>
      </c>
      <c r="B223" s="2">
        <v>9</v>
      </c>
      <c r="D223" s="56">
        <f t="shared" si="9"/>
        <v>22.571999999999999</v>
      </c>
      <c r="G223">
        <f t="shared" si="10"/>
        <v>8.8473037021025345</v>
      </c>
      <c r="H223">
        <f t="shared" si="11"/>
        <v>9</v>
      </c>
    </row>
    <row r="224" spans="1:8" x14ac:dyDescent="0.25">
      <c r="A224" s="3">
        <v>22.1</v>
      </c>
      <c r="B224" s="2">
        <v>9</v>
      </c>
      <c r="D224" s="56">
        <f t="shared" si="9"/>
        <v>22.571999999999999</v>
      </c>
      <c r="G224">
        <f t="shared" si="10"/>
        <v>8.8740934436295422</v>
      </c>
      <c r="H224">
        <f t="shared" si="11"/>
        <v>9</v>
      </c>
    </row>
    <row r="225" spans="1:8" x14ac:dyDescent="0.25">
      <c r="A225" s="3">
        <v>22.200000000000003</v>
      </c>
      <c r="B225" s="2">
        <v>9</v>
      </c>
      <c r="D225" s="56">
        <f t="shared" si="9"/>
        <v>22.571999999999999</v>
      </c>
      <c r="G225">
        <f t="shared" si="10"/>
        <v>8.9008428086033859</v>
      </c>
      <c r="H225">
        <f t="shared" si="11"/>
        <v>9</v>
      </c>
    </row>
    <row r="226" spans="1:8" x14ac:dyDescent="0.25">
      <c r="A226" s="3">
        <v>22.3</v>
      </c>
      <c r="B226" s="2">
        <v>9</v>
      </c>
      <c r="D226" s="56">
        <f t="shared" si="9"/>
        <v>22.571999999999999</v>
      </c>
      <c r="G226">
        <f t="shared" si="10"/>
        <v>8.9275520393455547</v>
      </c>
      <c r="H226">
        <f t="shared" si="11"/>
        <v>9</v>
      </c>
    </row>
    <row r="227" spans="1:8" x14ac:dyDescent="0.25">
      <c r="A227" s="3">
        <v>22.400000000000002</v>
      </c>
      <c r="B227" s="2">
        <v>9</v>
      </c>
      <c r="D227" s="56">
        <f t="shared" si="9"/>
        <v>22.571999999999999</v>
      </c>
      <c r="G227">
        <f t="shared" si="10"/>
        <v>8.9542213756439129</v>
      </c>
      <c r="H227">
        <f t="shared" si="11"/>
        <v>9</v>
      </c>
    </row>
    <row r="228" spans="1:8" x14ac:dyDescent="0.25">
      <c r="A228" s="53">
        <v>22.5</v>
      </c>
      <c r="B228" s="54">
        <v>9</v>
      </c>
      <c r="C228" s="55"/>
      <c r="D228" s="57">
        <f t="shared" si="9"/>
        <v>22.571999999999999</v>
      </c>
      <c r="G228">
        <f t="shared" si="10"/>
        <v>8.9808510547903673</v>
      </c>
      <c r="H228">
        <f t="shared" si="11"/>
        <v>9</v>
      </c>
    </row>
    <row r="229" spans="1:8" x14ac:dyDescent="0.25">
      <c r="A229" s="53">
        <v>22.6</v>
      </c>
      <c r="B229" s="54">
        <v>9</v>
      </c>
      <c r="C229" s="55"/>
      <c r="D229" s="57">
        <f t="shared" si="9"/>
        <v>22.571999999999999</v>
      </c>
      <c r="G229">
        <f t="shared" si="10"/>
        <v>9.0074413116178214</v>
      </c>
      <c r="H229">
        <f t="shared" si="11"/>
        <v>9</v>
      </c>
    </row>
    <row r="230" spans="1:8" x14ac:dyDescent="0.25">
      <c r="A230" s="3">
        <v>22.700000000000003</v>
      </c>
      <c r="B230" s="2">
        <v>9</v>
      </c>
      <c r="D230" s="56">
        <f t="shared" si="9"/>
        <v>22.571999999999999</v>
      </c>
      <c r="G230">
        <f t="shared" si="10"/>
        <v>9.0339923785364125</v>
      </c>
      <c r="H230">
        <f t="shared" si="11"/>
        <v>9</v>
      </c>
    </row>
    <row r="231" spans="1:8" x14ac:dyDescent="0.25">
      <c r="A231" s="3">
        <v>22.8</v>
      </c>
      <c r="B231" s="2">
        <v>9</v>
      </c>
      <c r="D231" s="56">
        <f t="shared" si="9"/>
        <v>22.571999999999999</v>
      </c>
      <c r="G231">
        <f t="shared" si="10"/>
        <v>9.0605044855690569</v>
      </c>
      <c r="H231">
        <f t="shared" si="11"/>
        <v>9</v>
      </c>
    </row>
    <row r="232" spans="1:8" x14ac:dyDescent="0.25">
      <c r="A232" s="3">
        <v>22.900000000000002</v>
      </c>
      <c r="B232" s="2">
        <v>9</v>
      </c>
      <c r="D232" s="56">
        <f t="shared" si="9"/>
        <v>22.571999999999999</v>
      </c>
      <c r="G232">
        <f t="shared" si="10"/>
        <v>9.0869778603863516</v>
      </c>
      <c r="H232">
        <f t="shared" si="11"/>
        <v>9</v>
      </c>
    </row>
    <row r="233" spans="1:8" x14ac:dyDescent="0.25">
      <c r="A233" s="3">
        <v>23</v>
      </c>
      <c r="B233" s="2">
        <v>9</v>
      </c>
      <c r="D233" s="56">
        <f t="shared" si="9"/>
        <v>22.571999999999999</v>
      </c>
      <c r="G233">
        <f t="shared" si="10"/>
        <v>9.1134127283407551</v>
      </c>
      <c r="H233">
        <f t="shared" si="11"/>
        <v>9</v>
      </c>
    </row>
    <row r="234" spans="1:8" x14ac:dyDescent="0.25">
      <c r="A234" s="3">
        <v>23.1</v>
      </c>
      <c r="B234" s="2">
        <v>9</v>
      </c>
      <c r="D234" s="56">
        <f t="shared" si="9"/>
        <v>22.571999999999999</v>
      </c>
      <c r="G234">
        <f t="shared" si="10"/>
        <v>9.1398093125001871</v>
      </c>
      <c r="H234">
        <f t="shared" si="11"/>
        <v>9</v>
      </c>
    </row>
    <row r="235" spans="1:8" x14ac:dyDescent="0.25">
      <c r="A235" s="3">
        <v>23.200000000000003</v>
      </c>
      <c r="B235" s="2">
        <v>9</v>
      </c>
      <c r="D235" s="56">
        <f t="shared" si="9"/>
        <v>22.571999999999999</v>
      </c>
      <c r="G235">
        <f t="shared" si="10"/>
        <v>9.1661678336809604</v>
      </c>
      <c r="H235">
        <f t="shared" si="11"/>
        <v>9</v>
      </c>
    </row>
    <row r="236" spans="1:8" x14ac:dyDescent="0.25">
      <c r="A236" s="3">
        <v>23.3</v>
      </c>
      <c r="B236" s="2">
        <v>9</v>
      </c>
      <c r="D236" s="56">
        <f t="shared" si="9"/>
        <v>22.571999999999999</v>
      </c>
      <c r="G236">
        <f t="shared" si="10"/>
        <v>9.1924885104801017</v>
      </c>
      <c r="H236">
        <f t="shared" si="11"/>
        <v>9</v>
      </c>
    </row>
    <row r="237" spans="1:8" x14ac:dyDescent="0.25">
      <c r="A237" s="3">
        <v>23.400000000000002</v>
      </c>
      <c r="B237" s="2">
        <v>9</v>
      </c>
      <c r="D237" s="56">
        <f t="shared" si="9"/>
        <v>22.571999999999999</v>
      </c>
      <c r="G237">
        <f t="shared" si="10"/>
        <v>9.2187715593070951</v>
      </c>
      <c r="H237">
        <f t="shared" si="11"/>
        <v>9</v>
      </c>
    </row>
    <row r="238" spans="1:8" x14ac:dyDescent="0.25">
      <c r="A238" s="3">
        <v>23.5</v>
      </c>
      <c r="B238" s="2">
        <v>9</v>
      </c>
      <c r="D238" s="56">
        <f t="shared" si="9"/>
        <v>22.571999999999999</v>
      </c>
      <c r="G238">
        <f t="shared" si="10"/>
        <v>9.245017194415011</v>
      </c>
      <c r="H238">
        <f t="shared" si="11"/>
        <v>9</v>
      </c>
    </row>
    <row r="239" spans="1:8" x14ac:dyDescent="0.25">
      <c r="A239" s="3">
        <v>23.6</v>
      </c>
      <c r="B239" s="2">
        <v>9</v>
      </c>
      <c r="D239" s="56">
        <f t="shared" si="9"/>
        <v>22.571999999999999</v>
      </c>
      <c r="G239">
        <f t="shared" si="10"/>
        <v>9.2712256279310701</v>
      </c>
      <c r="H239">
        <f t="shared" si="11"/>
        <v>9</v>
      </c>
    </row>
    <row r="240" spans="1:8" x14ac:dyDescent="0.25">
      <c r="A240" s="3">
        <v>23.700000000000003</v>
      </c>
      <c r="B240" s="2">
        <v>9</v>
      </c>
      <c r="D240" s="56">
        <f t="shared" si="9"/>
        <v>22.571999999999999</v>
      </c>
      <c r="G240">
        <f t="shared" si="10"/>
        <v>9.2973970698866513</v>
      </c>
      <c r="H240">
        <f t="shared" si="11"/>
        <v>9</v>
      </c>
    </row>
    <row r="241" spans="1:8" x14ac:dyDescent="0.25">
      <c r="A241" s="3">
        <v>23.8</v>
      </c>
      <c r="B241" s="2">
        <v>9</v>
      </c>
      <c r="D241" s="56">
        <f t="shared" si="9"/>
        <v>22.571999999999999</v>
      </c>
      <c r="G241">
        <f t="shared" si="10"/>
        <v>9.3235317282467545</v>
      </c>
      <c r="H241">
        <f t="shared" si="11"/>
        <v>9</v>
      </c>
    </row>
    <row r="242" spans="1:8" x14ac:dyDescent="0.25">
      <c r="A242" s="3">
        <v>23.900000000000002</v>
      </c>
      <c r="B242" s="2">
        <v>9</v>
      </c>
      <c r="D242" s="56">
        <f t="shared" si="9"/>
        <v>22.571999999999999</v>
      </c>
      <c r="G242">
        <f t="shared" si="10"/>
        <v>9.3496298089389214</v>
      </c>
      <c r="H242">
        <f t="shared" si="11"/>
        <v>9</v>
      </c>
    </row>
    <row r="243" spans="1:8" x14ac:dyDescent="0.25">
      <c r="A243" s="3">
        <v>24</v>
      </c>
      <c r="B243" s="2">
        <v>9</v>
      </c>
      <c r="D243" s="56">
        <f t="shared" si="9"/>
        <v>22.571999999999999</v>
      </c>
      <c r="G243">
        <f t="shared" si="10"/>
        <v>9.3756915158816216</v>
      </c>
      <c r="H243">
        <f t="shared" si="11"/>
        <v>9</v>
      </c>
    </row>
    <row r="244" spans="1:8" x14ac:dyDescent="0.25">
      <c r="A244" s="3">
        <v>24.1</v>
      </c>
      <c r="B244" s="2">
        <v>9</v>
      </c>
      <c r="D244" s="56">
        <f t="shared" si="9"/>
        <v>22.571999999999999</v>
      </c>
      <c r="G244">
        <f t="shared" si="10"/>
        <v>9.4017170510121417</v>
      </c>
      <c r="H244">
        <f t="shared" si="11"/>
        <v>9</v>
      </c>
    </row>
    <row r="245" spans="1:8" x14ac:dyDescent="0.25">
      <c r="A245" s="3">
        <v>24.200000000000003</v>
      </c>
      <c r="B245" s="2">
        <v>9</v>
      </c>
      <c r="D245" s="56">
        <f t="shared" si="9"/>
        <v>22.571999999999999</v>
      </c>
      <c r="G245">
        <f t="shared" si="10"/>
        <v>9.4277066143139763</v>
      </c>
      <c r="H245">
        <f t="shared" si="11"/>
        <v>9</v>
      </c>
    </row>
    <row r="246" spans="1:8" x14ac:dyDescent="0.25">
      <c r="A246" s="3">
        <v>24.3</v>
      </c>
      <c r="B246" s="2">
        <v>9</v>
      </c>
      <c r="D246" s="56">
        <f t="shared" si="9"/>
        <v>22.571999999999999</v>
      </c>
      <c r="G246">
        <f t="shared" si="10"/>
        <v>9.4536604038437151</v>
      </c>
      <c r="H246">
        <f t="shared" si="11"/>
        <v>9</v>
      </c>
    </row>
    <row r="247" spans="1:8" x14ac:dyDescent="0.25">
      <c r="A247" s="58">
        <v>24.400000000000002</v>
      </c>
      <c r="B247" s="59">
        <v>9</v>
      </c>
      <c r="C247" s="60"/>
      <c r="D247" s="61">
        <f t="shared" si="9"/>
        <v>22.571999999999999</v>
      </c>
      <c r="E247" s="60"/>
      <c r="F247" s="60"/>
      <c r="G247" s="60">
        <f t="shared" si="10"/>
        <v>9.4795786157574611</v>
      </c>
      <c r="H247" s="60">
        <f t="shared" si="11"/>
        <v>9</v>
      </c>
    </row>
    <row r="248" spans="1:8" x14ac:dyDescent="0.25">
      <c r="A248" s="3">
        <v>24.5</v>
      </c>
      <c r="B248" s="2">
        <v>10</v>
      </c>
      <c r="D248" s="56">
        <f t="shared" si="9"/>
        <v>26.43664123900766</v>
      </c>
      <c r="G248">
        <f t="shared" si="10"/>
        <v>9.5054614443367651</v>
      </c>
      <c r="H248">
        <f t="shared" si="11"/>
        <v>10</v>
      </c>
    </row>
    <row r="249" spans="1:8" x14ac:dyDescent="0.25">
      <c r="A249" s="3">
        <v>24.6</v>
      </c>
      <c r="B249" s="2">
        <v>10</v>
      </c>
      <c r="D249" s="56">
        <f t="shared" si="9"/>
        <v>26.43664123900766</v>
      </c>
      <c r="G249">
        <f t="shared" si="10"/>
        <v>9.5313090820141291</v>
      </c>
      <c r="H249">
        <f t="shared" si="11"/>
        <v>10</v>
      </c>
    </row>
    <row r="250" spans="1:8" x14ac:dyDescent="0.25">
      <c r="A250" s="3">
        <v>24.700000000000003</v>
      </c>
      <c r="B250" s="2">
        <v>10</v>
      </c>
      <c r="D250" s="56">
        <f t="shared" si="9"/>
        <v>26.43664123900766</v>
      </c>
      <c r="G250">
        <f t="shared" si="10"/>
        <v>9.5571217193980331</v>
      </c>
      <c r="H250">
        <f t="shared" si="11"/>
        <v>10</v>
      </c>
    </row>
    <row r="251" spans="1:8" x14ac:dyDescent="0.25">
      <c r="A251" s="3">
        <v>24.8</v>
      </c>
      <c r="B251" s="2">
        <v>10</v>
      </c>
      <c r="D251" s="56">
        <f t="shared" si="9"/>
        <v>26.43664123900766</v>
      </c>
      <c r="G251">
        <f t="shared" si="10"/>
        <v>9.5828995452975345</v>
      </c>
      <c r="H251">
        <f t="shared" si="11"/>
        <v>10</v>
      </c>
    </row>
    <row r="252" spans="1:8" x14ac:dyDescent="0.25">
      <c r="A252" s="3">
        <v>24.900000000000002</v>
      </c>
      <c r="B252" s="2">
        <v>10</v>
      </c>
      <c r="D252" s="56">
        <f t="shared" si="9"/>
        <v>26.43664123900766</v>
      </c>
      <c r="G252">
        <f t="shared" si="10"/>
        <v>9.6086427467464492</v>
      </c>
      <c r="H252">
        <f t="shared" si="11"/>
        <v>10</v>
      </c>
    </row>
    <row r="253" spans="1:8" x14ac:dyDescent="0.25">
      <c r="A253" s="3">
        <v>25</v>
      </c>
      <c r="B253" s="2">
        <v>10</v>
      </c>
      <c r="D253" s="56">
        <f t="shared" si="9"/>
        <v>26.43664123900766</v>
      </c>
      <c r="G253">
        <f t="shared" si="10"/>
        <v>9.6343515090270824</v>
      </c>
      <c r="H253">
        <f t="shared" si="11"/>
        <v>10</v>
      </c>
    </row>
    <row r="254" spans="1:8" x14ac:dyDescent="0.25">
      <c r="A254" s="3">
        <v>25.1</v>
      </c>
      <c r="B254" s="2">
        <v>10</v>
      </c>
      <c r="D254" s="56">
        <f t="shared" si="9"/>
        <v>26.43664123900766</v>
      </c>
      <c r="G254">
        <f t="shared" si="10"/>
        <v>9.6600260156935853</v>
      </c>
      <c r="H254">
        <f t="shared" si="11"/>
        <v>10</v>
      </c>
    </row>
    <row r="255" spans="1:8" x14ac:dyDescent="0.25">
      <c r="A255" s="3">
        <v>25.200000000000003</v>
      </c>
      <c r="B255" s="2">
        <v>10</v>
      </c>
      <c r="D255" s="56">
        <f t="shared" si="9"/>
        <v>26.43664123900766</v>
      </c>
      <c r="G255">
        <f t="shared" si="10"/>
        <v>9.6856664485948816</v>
      </c>
      <c r="H255">
        <f t="shared" si="11"/>
        <v>10</v>
      </c>
    </row>
    <row r="256" spans="1:8" x14ac:dyDescent="0.25">
      <c r="A256" s="3">
        <v>25.3</v>
      </c>
      <c r="B256" s="2">
        <v>10</v>
      </c>
      <c r="D256" s="56">
        <f t="shared" si="9"/>
        <v>26.43664123900766</v>
      </c>
      <c r="G256">
        <f t="shared" si="10"/>
        <v>9.7112729878972068</v>
      </c>
      <c r="H256">
        <f t="shared" si="11"/>
        <v>10</v>
      </c>
    </row>
    <row r="257" spans="1:8" x14ac:dyDescent="0.25">
      <c r="A257" s="3">
        <v>25.400000000000002</v>
      </c>
      <c r="B257" s="2">
        <v>10</v>
      </c>
      <c r="D257" s="56">
        <f t="shared" si="9"/>
        <v>26.43664123900766</v>
      </c>
      <c r="G257">
        <f t="shared" si="10"/>
        <v>9.7368458121062655</v>
      </c>
      <c r="H257">
        <f t="shared" si="11"/>
        <v>10</v>
      </c>
    </row>
    <row r="258" spans="1:8" x14ac:dyDescent="0.25">
      <c r="A258" s="3">
        <v>25.5</v>
      </c>
      <c r="B258" s="2">
        <v>10</v>
      </c>
      <c r="D258" s="56">
        <f t="shared" si="9"/>
        <v>26.43664123900766</v>
      </c>
      <c r="G258">
        <f t="shared" si="10"/>
        <v>9.7623850980890055</v>
      </c>
      <c r="H258">
        <f t="shared" si="11"/>
        <v>10</v>
      </c>
    </row>
    <row r="259" spans="1:8" x14ac:dyDescent="0.25">
      <c r="A259" s="3">
        <v>25.6</v>
      </c>
      <c r="B259" s="2">
        <v>10</v>
      </c>
      <c r="D259" s="56">
        <f t="shared" ref="D259:D322" si="12">0.836*(B259)^1.5</f>
        <v>26.43664123900766</v>
      </c>
      <c r="G259">
        <f t="shared" ref="G259:G322" si="13">(A259/0.836)^(2/3)</f>
        <v>9.7878910210950405</v>
      </c>
      <c r="H259">
        <f t="shared" si="11"/>
        <v>10</v>
      </c>
    </row>
    <row r="260" spans="1:8" x14ac:dyDescent="0.25">
      <c r="A260" s="3">
        <v>25.700000000000003</v>
      </c>
      <c r="B260" s="2">
        <v>10</v>
      </c>
      <c r="D260" s="56">
        <f t="shared" si="12"/>
        <v>26.43664123900766</v>
      </c>
      <c r="G260">
        <f t="shared" si="13"/>
        <v>9.8133637547776793</v>
      </c>
      <c r="H260">
        <f t="shared" ref="H260:H323" si="14">ROUND(G260,0)</f>
        <v>10</v>
      </c>
    </row>
    <row r="261" spans="1:8" x14ac:dyDescent="0.25">
      <c r="A261" s="3">
        <v>25.8</v>
      </c>
      <c r="B261" s="2">
        <v>10</v>
      </c>
      <c r="D261" s="56">
        <f t="shared" si="12"/>
        <v>26.43664123900766</v>
      </c>
      <c r="G261">
        <f t="shared" si="13"/>
        <v>9.8388034712146162</v>
      </c>
      <c r="H261">
        <f t="shared" si="14"/>
        <v>10</v>
      </c>
    </row>
    <row r="262" spans="1:8" x14ac:dyDescent="0.25">
      <c r="A262" s="3">
        <v>25.900000000000002</v>
      </c>
      <c r="B262" s="2">
        <v>10</v>
      </c>
      <c r="D262" s="56">
        <f t="shared" si="12"/>
        <v>26.43664123900766</v>
      </c>
      <c r="G262">
        <f t="shared" si="13"/>
        <v>9.86421034092829</v>
      </c>
      <c r="H262">
        <f t="shared" si="14"/>
        <v>10</v>
      </c>
    </row>
    <row r="263" spans="1:8" x14ac:dyDescent="0.25">
      <c r="A263" s="3">
        <v>26</v>
      </c>
      <c r="B263" s="2">
        <v>10</v>
      </c>
      <c r="D263" s="56">
        <f t="shared" si="12"/>
        <v>26.43664123900766</v>
      </c>
      <c r="G263">
        <f t="shared" si="13"/>
        <v>9.8895845329058787</v>
      </c>
      <c r="H263">
        <f t="shared" si="14"/>
        <v>10</v>
      </c>
    </row>
    <row r="264" spans="1:8" x14ac:dyDescent="0.25">
      <c r="A264" s="3">
        <v>26.1</v>
      </c>
      <c r="B264" s="2">
        <v>10</v>
      </c>
      <c r="D264" s="56">
        <f t="shared" si="12"/>
        <v>26.43664123900766</v>
      </c>
      <c r="G264">
        <f t="shared" si="13"/>
        <v>9.9149262146189638</v>
      </c>
      <c r="H264">
        <f t="shared" si="14"/>
        <v>10</v>
      </c>
    </row>
    <row r="265" spans="1:8" x14ac:dyDescent="0.25">
      <c r="A265" s="3">
        <v>26.200000000000003</v>
      </c>
      <c r="B265" s="2">
        <v>10</v>
      </c>
      <c r="D265" s="56">
        <f t="shared" si="12"/>
        <v>26.43664123900766</v>
      </c>
      <c r="G265">
        <f t="shared" si="13"/>
        <v>9.9402355520428856</v>
      </c>
      <c r="H265">
        <f t="shared" si="14"/>
        <v>10</v>
      </c>
    </row>
    <row r="266" spans="1:8" x14ac:dyDescent="0.25">
      <c r="A266" s="3">
        <v>26.3</v>
      </c>
      <c r="B266" s="2">
        <v>10</v>
      </c>
      <c r="D266" s="56">
        <f t="shared" si="12"/>
        <v>26.43664123900766</v>
      </c>
      <c r="G266">
        <f t="shared" si="13"/>
        <v>9.9655127096757603</v>
      </c>
      <c r="H266">
        <f t="shared" si="14"/>
        <v>10</v>
      </c>
    </row>
    <row r="267" spans="1:8" x14ac:dyDescent="0.25">
      <c r="A267" s="53">
        <v>26.400000000000002</v>
      </c>
      <c r="B267" s="54">
        <v>10</v>
      </c>
      <c r="C267" s="55"/>
      <c r="D267" s="57">
        <f t="shared" si="12"/>
        <v>26.43664123900766</v>
      </c>
      <c r="G267">
        <f t="shared" si="13"/>
        <v>9.9907578505571877</v>
      </c>
      <c r="H267">
        <f t="shared" si="14"/>
        <v>10</v>
      </c>
    </row>
    <row r="268" spans="1:8" x14ac:dyDescent="0.25">
      <c r="A268" s="53">
        <v>26.5</v>
      </c>
      <c r="B268" s="54">
        <v>10</v>
      </c>
      <c r="C268" s="55"/>
      <c r="D268" s="57">
        <f t="shared" si="12"/>
        <v>26.43664123900766</v>
      </c>
      <c r="G268">
        <f t="shared" si="13"/>
        <v>10.015971136286671</v>
      </c>
      <c r="H268">
        <f t="shared" si="14"/>
        <v>10</v>
      </c>
    </row>
    <row r="269" spans="1:8" x14ac:dyDescent="0.25">
      <c r="A269" s="3">
        <v>26.6</v>
      </c>
      <c r="B269" s="2">
        <v>10</v>
      </c>
      <c r="D269" s="56">
        <f t="shared" si="12"/>
        <v>26.43664123900766</v>
      </c>
      <c r="G269">
        <f t="shared" si="13"/>
        <v>10.041152727041705</v>
      </c>
      <c r="H269">
        <f t="shared" si="14"/>
        <v>10</v>
      </c>
    </row>
    <row r="270" spans="1:8" x14ac:dyDescent="0.25">
      <c r="A270" s="3">
        <v>26.700000000000003</v>
      </c>
      <c r="B270" s="2">
        <v>10</v>
      </c>
      <c r="D270" s="56">
        <f t="shared" si="12"/>
        <v>26.43664123900766</v>
      </c>
      <c r="G270">
        <f t="shared" si="13"/>
        <v>10.066302781595585</v>
      </c>
      <c r="H270">
        <f t="shared" si="14"/>
        <v>10</v>
      </c>
    </row>
    <row r="271" spans="1:8" x14ac:dyDescent="0.25">
      <c r="A271" s="3">
        <v>26.8</v>
      </c>
      <c r="B271" s="2">
        <v>10</v>
      </c>
      <c r="D271" s="56">
        <f t="shared" si="12"/>
        <v>26.43664123900766</v>
      </c>
      <c r="G271">
        <f t="shared" si="13"/>
        <v>10.091421457334935</v>
      </c>
      <c r="H271">
        <f t="shared" si="14"/>
        <v>10</v>
      </c>
    </row>
    <row r="272" spans="1:8" x14ac:dyDescent="0.25">
      <c r="A272" s="3">
        <v>26.900000000000002</v>
      </c>
      <c r="B272" s="2">
        <v>10</v>
      </c>
      <c r="D272" s="56">
        <f t="shared" si="12"/>
        <v>26.43664123900766</v>
      </c>
      <c r="G272">
        <f t="shared" si="13"/>
        <v>10.116508910276943</v>
      </c>
      <c r="H272">
        <f t="shared" si="14"/>
        <v>10</v>
      </c>
    </row>
    <row r="273" spans="1:8" x14ac:dyDescent="0.25">
      <c r="A273" s="3">
        <v>27</v>
      </c>
      <c r="B273" s="2">
        <v>10</v>
      </c>
      <c r="D273" s="56">
        <f t="shared" si="12"/>
        <v>26.43664123900766</v>
      </c>
      <c r="G273">
        <f t="shared" si="13"/>
        <v>10.141565295086311</v>
      </c>
      <c r="H273">
        <f t="shared" si="14"/>
        <v>10</v>
      </c>
    </row>
    <row r="274" spans="1:8" x14ac:dyDescent="0.25">
      <c r="A274" s="3">
        <v>27.1</v>
      </c>
      <c r="B274" s="2">
        <v>10</v>
      </c>
      <c r="D274" s="56">
        <f t="shared" si="12"/>
        <v>26.43664123900766</v>
      </c>
      <c r="G274">
        <f t="shared" si="13"/>
        <v>10.16659076509195</v>
      </c>
      <c r="H274">
        <f t="shared" si="14"/>
        <v>10</v>
      </c>
    </row>
    <row r="275" spans="1:8" x14ac:dyDescent="0.25">
      <c r="A275" s="3">
        <v>27.200000000000003</v>
      </c>
      <c r="B275" s="2">
        <v>10</v>
      </c>
      <c r="D275" s="56">
        <f t="shared" si="12"/>
        <v>26.43664123900766</v>
      </c>
      <c r="G275">
        <f t="shared" si="13"/>
        <v>10.191585472303407</v>
      </c>
      <c r="H275">
        <f t="shared" si="14"/>
        <v>10</v>
      </c>
    </row>
    <row r="276" spans="1:8" x14ac:dyDescent="0.25">
      <c r="A276" s="3">
        <v>27.3</v>
      </c>
      <c r="B276" s="2">
        <v>10</v>
      </c>
      <c r="D276" s="56">
        <f t="shared" si="12"/>
        <v>26.43664123900766</v>
      </c>
      <c r="G276">
        <f t="shared" si="13"/>
        <v>10.216549567427004</v>
      </c>
      <c r="H276">
        <f t="shared" si="14"/>
        <v>10</v>
      </c>
    </row>
    <row r="277" spans="1:8" x14ac:dyDescent="0.25">
      <c r="A277" s="3">
        <v>27.400000000000002</v>
      </c>
      <c r="B277" s="2">
        <v>10</v>
      </c>
      <c r="D277" s="56">
        <f t="shared" si="12"/>
        <v>26.43664123900766</v>
      </c>
      <c r="G277">
        <f t="shared" si="13"/>
        <v>10.24148319988176</v>
      </c>
      <c r="H277">
        <f t="shared" si="14"/>
        <v>10</v>
      </c>
    </row>
    <row r="278" spans="1:8" x14ac:dyDescent="0.25">
      <c r="A278" s="3">
        <v>27.5</v>
      </c>
      <c r="B278" s="2">
        <v>10</v>
      </c>
      <c r="D278" s="56">
        <f t="shared" si="12"/>
        <v>26.43664123900766</v>
      </c>
      <c r="G278">
        <f t="shared" si="13"/>
        <v>10.266386517815031</v>
      </c>
      <c r="H278">
        <f t="shared" si="14"/>
        <v>10</v>
      </c>
    </row>
    <row r="279" spans="1:8" x14ac:dyDescent="0.25">
      <c r="A279" s="3">
        <v>27.6</v>
      </c>
      <c r="B279" s="2">
        <v>10</v>
      </c>
      <c r="D279" s="56">
        <f t="shared" si="12"/>
        <v>26.43664123900766</v>
      </c>
      <c r="G279">
        <f t="shared" si="13"/>
        <v>10.291259668117924</v>
      </c>
      <c r="H279">
        <f t="shared" si="14"/>
        <v>10</v>
      </c>
    </row>
    <row r="280" spans="1:8" x14ac:dyDescent="0.25">
      <c r="A280" s="3">
        <v>27.700000000000003</v>
      </c>
      <c r="B280" s="2">
        <v>10</v>
      </c>
      <c r="D280" s="56">
        <f t="shared" si="12"/>
        <v>26.43664123900766</v>
      </c>
      <c r="G280">
        <f t="shared" si="13"/>
        <v>10.316102796440447</v>
      </c>
      <c r="H280">
        <f t="shared" si="14"/>
        <v>10</v>
      </c>
    </row>
    <row r="281" spans="1:8" x14ac:dyDescent="0.25">
      <c r="A281" s="3">
        <v>27.8</v>
      </c>
      <c r="B281" s="2">
        <v>10</v>
      </c>
      <c r="D281" s="56">
        <f t="shared" si="12"/>
        <v>26.43664123900766</v>
      </c>
      <c r="G281">
        <f t="shared" si="13"/>
        <v>10.340916047206457</v>
      </c>
      <c r="H281">
        <f t="shared" si="14"/>
        <v>10</v>
      </c>
    </row>
    <row r="282" spans="1:8" x14ac:dyDescent="0.25">
      <c r="A282" s="3">
        <v>27.900000000000002</v>
      </c>
      <c r="B282" s="2">
        <v>10</v>
      </c>
      <c r="D282" s="56">
        <f t="shared" si="12"/>
        <v>26.43664123900766</v>
      </c>
      <c r="G282">
        <f t="shared" si="13"/>
        <v>10.365699563628318</v>
      </c>
      <c r="H282">
        <f t="shared" si="14"/>
        <v>10</v>
      </c>
    </row>
    <row r="283" spans="1:8" x14ac:dyDescent="0.25">
      <c r="A283" s="3">
        <v>28</v>
      </c>
      <c r="B283" s="2">
        <v>10</v>
      </c>
      <c r="D283" s="56">
        <f t="shared" si="12"/>
        <v>26.43664123900766</v>
      </c>
      <c r="G283">
        <f t="shared" si="13"/>
        <v>10.390453487721411</v>
      </c>
      <c r="H283">
        <f t="shared" si="14"/>
        <v>10</v>
      </c>
    </row>
    <row r="284" spans="1:8" x14ac:dyDescent="0.25">
      <c r="A284" s="3">
        <v>28.1</v>
      </c>
      <c r="B284" s="2">
        <v>10</v>
      </c>
      <c r="D284" s="56">
        <f t="shared" si="12"/>
        <v>26.43664123900766</v>
      </c>
      <c r="G284">
        <f t="shared" si="13"/>
        <v>10.415177960318333</v>
      </c>
      <c r="H284">
        <f t="shared" si="14"/>
        <v>10</v>
      </c>
    </row>
    <row r="285" spans="1:8" x14ac:dyDescent="0.25">
      <c r="A285" s="3">
        <v>28.200000000000003</v>
      </c>
      <c r="B285" s="2">
        <v>10</v>
      </c>
      <c r="D285" s="56">
        <f t="shared" si="12"/>
        <v>26.43664123900766</v>
      </c>
      <c r="G285">
        <f t="shared" si="13"/>
        <v>10.439873121082954</v>
      </c>
      <c r="H285">
        <f t="shared" si="14"/>
        <v>10</v>
      </c>
    </row>
    <row r="286" spans="1:8" x14ac:dyDescent="0.25">
      <c r="A286" s="3">
        <v>28.3</v>
      </c>
      <c r="B286" s="2">
        <v>10</v>
      </c>
      <c r="D286" s="56">
        <f t="shared" si="12"/>
        <v>26.43664123900766</v>
      </c>
      <c r="G286">
        <f t="shared" si="13"/>
        <v>10.464539108524196</v>
      </c>
      <c r="H286">
        <f t="shared" si="14"/>
        <v>10</v>
      </c>
    </row>
    <row r="287" spans="1:8" x14ac:dyDescent="0.25">
      <c r="A287" s="58">
        <v>28.400000000000002</v>
      </c>
      <c r="B287" s="59">
        <v>10</v>
      </c>
      <c r="C287" s="60"/>
      <c r="D287" s="61">
        <f t="shared" si="12"/>
        <v>26.43664123900766</v>
      </c>
      <c r="E287" s="60"/>
      <c r="F287" s="60"/>
      <c r="G287" s="60">
        <f t="shared" si="13"/>
        <v>10.489176060009653</v>
      </c>
      <c r="H287" s="60">
        <f t="shared" si="14"/>
        <v>10</v>
      </c>
    </row>
    <row r="288" spans="1:8" x14ac:dyDescent="0.25">
      <c r="A288" s="3">
        <v>28.5</v>
      </c>
      <c r="B288" s="2">
        <v>11</v>
      </c>
      <c r="D288" s="56">
        <f t="shared" si="12"/>
        <v>30.499681572108262</v>
      </c>
      <c r="G288">
        <f t="shared" si="13"/>
        <v>10.513784111778957</v>
      </c>
      <c r="H288">
        <f t="shared" si="14"/>
        <v>11</v>
      </c>
    </row>
    <row r="289" spans="1:8" x14ac:dyDescent="0.25">
      <c r="A289" s="3">
        <v>28.6</v>
      </c>
      <c r="B289" s="2">
        <v>11</v>
      </c>
      <c r="D289" s="56">
        <f t="shared" si="12"/>
        <v>30.499681572108262</v>
      </c>
      <c r="G289">
        <f t="shared" si="13"/>
        <v>10.538363398956983</v>
      </c>
      <c r="H289">
        <f t="shared" si="14"/>
        <v>11</v>
      </c>
    </row>
    <row r="290" spans="1:8" x14ac:dyDescent="0.25">
      <c r="A290" s="3">
        <v>28.700000000000003</v>
      </c>
      <c r="B290" s="2">
        <v>11</v>
      </c>
      <c r="D290" s="56">
        <f t="shared" si="12"/>
        <v>30.499681572108262</v>
      </c>
      <c r="G290">
        <f t="shared" si="13"/>
        <v>10.562914055566814</v>
      </c>
      <c r="H290">
        <f t="shared" si="14"/>
        <v>11</v>
      </c>
    </row>
    <row r="291" spans="1:8" x14ac:dyDescent="0.25">
      <c r="A291" s="3">
        <v>28.8</v>
      </c>
      <c r="B291" s="2">
        <v>11</v>
      </c>
      <c r="D291" s="56">
        <f t="shared" si="12"/>
        <v>30.499681572108262</v>
      </c>
      <c r="G291">
        <f t="shared" si="13"/>
        <v>10.587436214542549</v>
      </c>
      <c r="H291">
        <f t="shared" si="14"/>
        <v>11</v>
      </c>
    </row>
    <row r="292" spans="1:8" x14ac:dyDescent="0.25">
      <c r="A292" s="3">
        <v>28.900000000000002</v>
      </c>
      <c r="B292" s="2">
        <v>11</v>
      </c>
      <c r="D292" s="56">
        <f t="shared" si="12"/>
        <v>30.499681572108262</v>
      </c>
      <c r="G292">
        <f t="shared" si="13"/>
        <v>10.611930007741888</v>
      </c>
      <c r="H292">
        <f t="shared" si="14"/>
        <v>11</v>
      </c>
    </row>
    <row r="293" spans="1:8" x14ac:dyDescent="0.25">
      <c r="A293" s="3">
        <v>29</v>
      </c>
      <c r="B293" s="2">
        <v>11</v>
      </c>
      <c r="D293" s="56">
        <f t="shared" si="12"/>
        <v>30.499681572108262</v>
      </c>
      <c r="G293">
        <f t="shared" si="13"/>
        <v>10.636395565958541</v>
      </c>
      <c r="H293">
        <f t="shared" si="14"/>
        <v>11</v>
      </c>
    </row>
    <row r="294" spans="1:8" x14ac:dyDescent="0.25">
      <c r="A294" s="3">
        <v>29.1</v>
      </c>
      <c r="B294" s="2">
        <v>11</v>
      </c>
      <c r="D294" s="56">
        <f t="shared" si="12"/>
        <v>30.499681572108262</v>
      </c>
      <c r="G294">
        <f t="shared" si="13"/>
        <v>10.660833018934468</v>
      </c>
      <c r="H294">
        <f t="shared" si="14"/>
        <v>11</v>
      </c>
    </row>
    <row r="295" spans="1:8" x14ac:dyDescent="0.25">
      <c r="A295" s="3">
        <v>29.200000000000003</v>
      </c>
      <c r="B295" s="2">
        <v>11</v>
      </c>
      <c r="D295" s="56">
        <f t="shared" si="12"/>
        <v>30.499681572108262</v>
      </c>
      <c r="G295">
        <f t="shared" si="13"/>
        <v>10.685242495371885</v>
      </c>
      <c r="H295">
        <f t="shared" si="14"/>
        <v>11</v>
      </c>
    </row>
    <row r="296" spans="1:8" x14ac:dyDescent="0.25">
      <c r="A296" s="3">
        <v>29.3</v>
      </c>
      <c r="B296" s="2">
        <v>11</v>
      </c>
      <c r="D296" s="56">
        <f t="shared" si="12"/>
        <v>30.499681572108262</v>
      </c>
      <c r="G296">
        <f t="shared" si="13"/>
        <v>10.70962412294516</v>
      </c>
      <c r="H296">
        <f t="shared" si="14"/>
        <v>11</v>
      </c>
    </row>
    <row r="297" spans="1:8" x14ac:dyDescent="0.25">
      <c r="A297" s="3">
        <v>29.400000000000002</v>
      </c>
      <c r="B297" s="2">
        <v>11</v>
      </c>
      <c r="D297" s="56">
        <f t="shared" si="12"/>
        <v>30.499681572108262</v>
      </c>
      <c r="G297">
        <f t="shared" si="13"/>
        <v>10.733978028312473</v>
      </c>
      <c r="H297">
        <f t="shared" si="14"/>
        <v>11</v>
      </c>
    </row>
    <row r="298" spans="1:8" x14ac:dyDescent="0.25">
      <c r="A298" s="3">
        <v>29.5</v>
      </c>
      <c r="B298" s="2">
        <v>11</v>
      </c>
      <c r="D298" s="56">
        <f t="shared" si="12"/>
        <v>30.499681572108262</v>
      </c>
      <c r="G298">
        <f t="shared" si="13"/>
        <v>10.758304337127365</v>
      </c>
      <c r="H298">
        <f t="shared" si="14"/>
        <v>11</v>
      </c>
    </row>
    <row r="299" spans="1:8" x14ac:dyDescent="0.25">
      <c r="A299" s="3">
        <v>29.6</v>
      </c>
      <c r="B299" s="2">
        <v>11</v>
      </c>
      <c r="D299" s="56">
        <f t="shared" si="12"/>
        <v>30.499681572108262</v>
      </c>
      <c r="G299">
        <f t="shared" si="13"/>
        <v>10.782603174050049</v>
      </c>
      <c r="H299">
        <f t="shared" si="14"/>
        <v>11</v>
      </c>
    </row>
    <row r="300" spans="1:8" x14ac:dyDescent="0.25">
      <c r="A300" s="3">
        <v>29.7</v>
      </c>
      <c r="B300" s="2">
        <v>11</v>
      </c>
      <c r="D300" s="56">
        <f t="shared" si="12"/>
        <v>30.499681572108262</v>
      </c>
      <c r="G300">
        <f t="shared" si="13"/>
        <v>10.806874662758606</v>
      </c>
      <c r="H300">
        <f t="shared" si="14"/>
        <v>11</v>
      </c>
    </row>
    <row r="301" spans="1:8" x14ac:dyDescent="0.25">
      <c r="A301" s="3">
        <v>29.8</v>
      </c>
      <c r="B301" s="2">
        <v>11</v>
      </c>
      <c r="D301" s="56">
        <f t="shared" si="12"/>
        <v>30.499681572108262</v>
      </c>
      <c r="G301">
        <f t="shared" si="13"/>
        <v>10.831118925959998</v>
      </c>
      <c r="H301">
        <f t="shared" si="14"/>
        <v>11</v>
      </c>
    </row>
    <row r="302" spans="1:8" x14ac:dyDescent="0.25">
      <c r="A302" s="3">
        <v>29.900000000000002</v>
      </c>
      <c r="B302" s="2">
        <v>11</v>
      </c>
      <c r="D302" s="56">
        <f t="shared" si="12"/>
        <v>30.499681572108262</v>
      </c>
      <c r="G302">
        <f t="shared" si="13"/>
        <v>10.855336085400934</v>
      </c>
      <c r="H302">
        <f t="shared" si="14"/>
        <v>11</v>
      </c>
    </row>
    <row r="303" spans="1:8" x14ac:dyDescent="0.25">
      <c r="A303" s="3">
        <v>30</v>
      </c>
      <c r="B303" s="2">
        <v>11</v>
      </c>
      <c r="D303" s="56">
        <f t="shared" si="12"/>
        <v>30.499681572108262</v>
      </c>
      <c r="G303">
        <f t="shared" si="13"/>
        <v>10.879526261878551</v>
      </c>
      <c r="H303">
        <f t="shared" si="14"/>
        <v>11</v>
      </c>
    </row>
    <row r="304" spans="1:8" x14ac:dyDescent="0.25">
      <c r="A304" s="3">
        <v>30.1</v>
      </c>
      <c r="B304" s="2">
        <v>11</v>
      </c>
      <c r="D304" s="56">
        <f t="shared" si="12"/>
        <v>30.499681572108262</v>
      </c>
      <c r="G304">
        <f t="shared" si="13"/>
        <v>10.903689575250972</v>
      </c>
      <c r="H304">
        <f t="shared" si="14"/>
        <v>11</v>
      </c>
    </row>
    <row r="305" spans="1:8" x14ac:dyDescent="0.25">
      <c r="A305" s="3">
        <v>30.200000000000003</v>
      </c>
      <c r="B305" s="2">
        <v>11</v>
      </c>
      <c r="D305" s="56">
        <f t="shared" si="12"/>
        <v>30.499681572108262</v>
      </c>
      <c r="G305">
        <f t="shared" si="13"/>
        <v>10.927826144447712</v>
      </c>
      <c r="H305">
        <f t="shared" si="14"/>
        <v>11</v>
      </c>
    </row>
    <row r="306" spans="1:8" x14ac:dyDescent="0.25">
      <c r="A306" s="3">
        <v>30.3</v>
      </c>
      <c r="B306" s="2">
        <v>11</v>
      </c>
      <c r="D306" s="56">
        <f t="shared" si="12"/>
        <v>30.499681572108262</v>
      </c>
      <c r="G306">
        <f t="shared" si="13"/>
        <v>10.951936087479885</v>
      </c>
      <c r="H306">
        <f t="shared" si="14"/>
        <v>11</v>
      </c>
    </row>
    <row r="307" spans="1:8" x14ac:dyDescent="0.25">
      <c r="A307" s="3">
        <v>30.400000000000002</v>
      </c>
      <c r="B307" s="2">
        <v>11</v>
      </c>
      <c r="D307" s="56">
        <f t="shared" si="12"/>
        <v>30.499681572108262</v>
      </c>
      <c r="G307">
        <f t="shared" si="13"/>
        <v>10.976019521450336</v>
      </c>
      <c r="H307">
        <f t="shared" si="14"/>
        <v>11</v>
      </c>
    </row>
    <row r="308" spans="1:8" x14ac:dyDescent="0.25">
      <c r="A308" s="53">
        <v>30.5</v>
      </c>
      <c r="B308" s="54">
        <v>11</v>
      </c>
      <c r="C308" s="55"/>
      <c r="D308" s="57">
        <f t="shared" si="12"/>
        <v>30.499681572108262</v>
      </c>
      <c r="G308">
        <f t="shared" si="13"/>
        <v>11.000076562563578</v>
      </c>
      <c r="H308">
        <f t="shared" si="14"/>
        <v>11</v>
      </c>
    </row>
    <row r="309" spans="1:8" x14ac:dyDescent="0.25">
      <c r="A309" s="53">
        <v>30.6</v>
      </c>
      <c r="B309" s="54">
        <v>11</v>
      </c>
      <c r="C309" s="55"/>
      <c r="D309" s="57">
        <f t="shared" si="12"/>
        <v>30.499681572108262</v>
      </c>
      <c r="G309">
        <f t="shared" si="13"/>
        <v>11.024107326135614</v>
      </c>
      <c r="H309">
        <f t="shared" si="14"/>
        <v>11</v>
      </c>
    </row>
    <row r="310" spans="1:8" x14ac:dyDescent="0.25">
      <c r="A310" s="3">
        <v>30.700000000000003</v>
      </c>
      <c r="B310" s="2">
        <v>11</v>
      </c>
      <c r="D310" s="56">
        <f t="shared" si="12"/>
        <v>30.499681572108262</v>
      </c>
      <c r="G310">
        <f t="shared" si="13"/>
        <v>11.048111926603589</v>
      </c>
      <c r="H310">
        <f t="shared" si="14"/>
        <v>11</v>
      </c>
    </row>
    <row r="311" spans="1:8" x14ac:dyDescent="0.25">
      <c r="A311" s="3">
        <v>30.8</v>
      </c>
      <c r="B311" s="2">
        <v>11</v>
      </c>
      <c r="D311" s="56">
        <f t="shared" si="12"/>
        <v>30.499681572108262</v>
      </c>
      <c r="G311">
        <f t="shared" si="13"/>
        <v>11.072090477535369</v>
      </c>
      <c r="H311">
        <f t="shared" si="14"/>
        <v>11</v>
      </c>
    </row>
    <row r="312" spans="1:8" x14ac:dyDescent="0.25">
      <c r="A312" s="3">
        <v>30.900000000000002</v>
      </c>
      <c r="B312" s="2">
        <v>11</v>
      </c>
      <c r="D312" s="56">
        <f t="shared" si="12"/>
        <v>30.499681572108262</v>
      </c>
      <c r="G312">
        <f t="shared" si="13"/>
        <v>11.096043091638899</v>
      </c>
      <c r="H312">
        <f t="shared" si="14"/>
        <v>11</v>
      </c>
    </row>
    <row r="313" spans="1:8" x14ac:dyDescent="0.25">
      <c r="A313" s="3">
        <v>31</v>
      </c>
      <c r="B313" s="2">
        <v>11</v>
      </c>
      <c r="D313" s="56">
        <f t="shared" si="12"/>
        <v>30.499681572108262</v>
      </c>
      <c r="G313">
        <f t="shared" si="13"/>
        <v>11.119969880771503</v>
      </c>
      <c r="H313">
        <f t="shared" si="14"/>
        <v>11</v>
      </c>
    </row>
    <row r="314" spans="1:8" x14ac:dyDescent="0.25">
      <c r="A314" s="3">
        <v>31.1</v>
      </c>
      <c r="B314" s="2">
        <v>11</v>
      </c>
      <c r="D314" s="56">
        <f t="shared" si="12"/>
        <v>30.499681572108262</v>
      </c>
      <c r="G314">
        <f t="shared" si="13"/>
        <v>11.14387095594901</v>
      </c>
      <c r="H314">
        <f t="shared" si="14"/>
        <v>11</v>
      </c>
    </row>
    <row r="315" spans="1:8" x14ac:dyDescent="0.25">
      <c r="A315" s="3">
        <v>31.200000000000003</v>
      </c>
      <c r="B315" s="2">
        <v>11</v>
      </c>
      <c r="D315" s="56">
        <f t="shared" si="12"/>
        <v>30.499681572108262</v>
      </c>
      <c r="G315">
        <f t="shared" si="13"/>
        <v>11.167746427354786</v>
      </c>
      <c r="H315">
        <f t="shared" si="14"/>
        <v>11</v>
      </c>
    </row>
    <row r="316" spans="1:8" x14ac:dyDescent="0.25">
      <c r="A316" s="3">
        <v>31.3</v>
      </c>
      <c r="B316" s="2">
        <v>11</v>
      </c>
      <c r="D316" s="56">
        <f t="shared" si="12"/>
        <v>30.499681572108262</v>
      </c>
      <c r="G316">
        <f t="shared" si="13"/>
        <v>11.191596404348598</v>
      </c>
      <c r="H316">
        <f t="shared" si="14"/>
        <v>11</v>
      </c>
    </row>
    <row r="317" spans="1:8" x14ac:dyDescent="0.25">
      <c r="A317" s="3">
        <v>31.400000000000002</v>
      </c>
      <c r="B317" s="2">
        <v>11</v>
      </c>
      <c r="D317" s="56">
        <f t="shared" si="12"/>
        <v>30.499681572108262</v>
      </c>
      <c r="G317">
        <f t="shared" si="13"/>
        <v>11.215420995475405</v>
      </c>
      <c r="H317">
        <f t="shared" si="14"/>
        <v>11</v>
      </c>
    </row>
    <row r="318" spans="1:8" x14ac:dyDescent="0.25">
      <c r="A318" s="3">
        <v>31.5</v>
      </c>
      <c r="B318" s="2">
        <v>11</v>
      </c>
      <c r="D318" s="56">
        <f t="shared" si="12"/>
        <v>30.499681572108262</v>
      </c>
      <c r="G318">
        <f t="shared" si="13"/>
        <v>11.239220308473991</v>
      </c>
      <c r="H318">
        <f t="shared" si="14"/>
        <v>11</v>
      </c>
    </row>
    <row r="319" spans="1:8" x14ac:dyDescent="0.25">
      <c r="A319" s="3">
        <v>31.6</v>
      </c>
      <c r="B319" s="2">
        <v>11</v>
      </c>
      <c r="D319" s="56">
        <f t="shared" si="12"/>
        <v>30.499681572108262</v>
      </c>
      <c r="G319">
        <f t="shared" si="13"/>
        <v>11.262994450285481</v>
      </c>
      <c r="H319">
        <f t="shared" si="14"/>
        <v>11</v>
      </c>
    </row>
    <row r="320" spans="1:8" x14ac:dyDescent="0.25">
      <c r="A320" s="3">
        <v>31.700000000000003</v>
      </c>
      <c r="B320" s="2">
        <v>11</v>
      </c>
      <c r="D320" s="56">
        <f t="shared" si="12"/>
        <v>30.499681572108262</v>
      </c>
      <c r="G320">
        <f t="shared" si="13"/>
        <v>11.286743527061786</v>
      </c>
      <c r="H320">
        <f t="shared" si="14"/>
        <v>11</v>
      </c>
    </row>
    <row r="321" spans="1:8" x14ac:dyDescent="0.25">
      <c r="A321" s="3">
        <v>31.8</v>
      </c>
      <c r="B321" s="2">
        <v>11</v>
      </c>
      <c r="D321" s="56">
        <f t="shared" si="12"/>
        <v>30.499681572108262</v>
      </c>
      <c r="G321">
        <f t="shared" si="13"/>
        <v>11.310467644173853</v>
      </c>
      <c r="H321">
        <f t="shared" si="14"/>
        <v>11</v>
      </c>
    </row>
    <row r="322" spans="1:8" x14ac:dyDescent="0.25">
      <c r="A322" s="3">
        <v>31.900000000000002</v>
      </c>
      <c r="B322" s="2">
        <v>11</v>
      </c>
      <c r="D322" s="56">
        <f t="shared" si="12"/>
        <v>30.499681572108262</v>
      </c>
      <c r="G322">
        <f t="shared" si="13"/>
        <v>11.334166906219888</v>
      </c>
      <c r="H322">
        <f t="shared" si="14"/>
        <v>11</v>
      </c>
    </row>
    <row r="323" spans="1:8" x14ac:dyDescent="0.25">
      <c r="A323" s="3">
        <v>32</v>
      </c>
      <c r="B323" s="2">
        <v>11</v>
      </c>
      <c r="D323" s="56">
        <f t="shared" ref="D323:D333" si="15">0.836*(B323)^1.5</f>
        <v>30.499681572108262</v>
      </c>
      <c r="G323">
        <f t="shared" ref="G323:G333" si="16">(A323/0.836)^(2/3)</f>
        <v>11.357841417033379</v>
      </c>
      <c r="H323">
        <f t="shared" si="14"/>
        <v>11</v>
      </c>
    </row>
    <row r="324" spans="1:8" x14ac:dyDescent="0.25">
      <c r="A324" s="3">
        <v>32.1</v>
      </c>
      <c r="B324" s="2">
        <v>11</v>
      </c>
      <c r="D324" s="56">
        <f t="shared" si="15"/>
        <v>30.499681572108262</v>
      </c>
      <c r="G324">
        <f t="shared" si="16"/>
        <v>11.381491279691119</v>
      </c>
      <c r="H324">
        <f t="shared" ref="H324:H333" si="17">ROUND(G324,0)</f>
        <v>11</v>
      </c>
    </row>
    <row r="325" spans="1:8" x14ac:dyDescent="0.25">
      <c r="A325" s="3">
        <v>32.200000000000003</v>
      </c>
      <c r="B325" s="2">
        <v>11</v>
      </c>
      <c r="D325" s="56">
        <f t="shared" si="15"/>
        <v>30.499681572108262</v>
      </c>
      <c r="G325">
        <f t="shared" si="16"/>
        <v>11.405116596521001</v>
      </c>
      <c r="H325">
        <f t="shared" si="17"/>
        <v>11</v>
      </c>
    </row>
    <row r="326" spans="1:8" x14ac:dyDescent="0.25">
      <c r="A326" s="3">
        <v>32.300000000000004</v>
      </c>
      <c r="B326" s="2">
        <v>11</v>
      </c>
      <c r="D326" s="56">
        <f t="shared" si="15"/>
        <v>30.499681572108262</v>
      </c>
      <c r="G326">
        <f t="shared" si="16"/>
        <v>11.428717469109801</v>
      </c>
      <c r="H326">
        <f t="shared" si="17"/>
        <v>11</v>
      </c>
    </row>
    <row r="327" spans="1:8" x14ac:dyDescent="0.25">
      <c r="A327" s="3">
        <v>32.4</v>
      </c>
      <c r="B327" s="2">
        <v>11</v>
      </c>
      <c r="D327" s="56">
        <f t="shared" si="15"/>
        <v>30.499681572108262</v>
      </c>
      <c r="G327">
        <f t="shared" si="16"/>
        <v>11.452293998310811</v>
      </c>
      <c r="H327">
        <f t="shared" si="17"/>
        <v>11</v>
      </c>
    </row>
    <row r="328" spans="1:8" x14ac:dyDescent="0.25">
      <c r="A328" s="3">
        <v>32.5</v>
      </c>
      <c r="B328" s="2">
        <v>11</v>
      </c>
      <c r="D328" s="56">
        <f t="shared" si="15"/>
        <v>30.499681572108262</v>
      </c>
      <c r="G328">
        <f t="shared" si="16"/>
        <v>11.475846284251395</v>
      </c>
      <c r="H328">
        <f t="shared" si="17"/>
        <v>11</v>
      </c>
    </row>
    <row r="329" spans="1:8" x14ac:dyDescent="0.25">
      <c r="A329" s="66">
        <v>32.6</v>
      </c>
      <c r="B329" s="67">
        <v>11</v>
      </c>
      <c r="C329" s="68"/>
      <c r="D329" s="69">
        <f t="shared" si="15"/>
        <v>30.499681572108262</v>
      </c>
      <c r="E329" s="60"/>
      <c r="F329" s="60"/>
      <c r="G329" s="60">
        <f t="shared" si="16"/>
        <v>11.499374426340399</v>
      </c>
      <c r="H329" s="60">
        <f t="shared" si="17"/>
        <v>11</v>
      </c>
    </row>
    <row r="330" spans="1:8" x14ac:dyDescent="0.25">
      <c r="A330" s="3">
        <v>32.700000000000003</v>
      </c>
      <c r="B330" s="2">
        <v>12</v>
      </c>
      <c r="D330" s="56">
        <f t="shared" si="15"/>
        <v>34.751867403061965</v>
      </c>
      <c r="G330">
        <f t="shared" si="16"/>
        <v>11.522878523275532</v>
      </c>
      <c r="H330">
        <f t="shared" si="17"/>
        <v>12</v>
      </c>
    </row>
    <row r="331" spans="1:8" x14ac:dyDescent="0.25">
      <c r="A331" s="3">
        <v>32.800000000000004</v>
      </c>
      <c r="B331" s="2">
        <v>12</v>
      </c>
      <c r="D331" s="56">
        <f t="shared" si="15"/>
        <v>34.751867403061965</v>
      </c>
      <c r="G331">
        <f t="shared" si="16"/>
        <v>11.546358673050582</v>
      </c>
      <c r="H331">
        <f t="shared" si="17"/>
        <v>12</v>
      </c>
    </row>
    <row r="332" spans="1:8" x14ac:dyDescent="0.25">
      <c r="A332" s="3">
        <v>32.9</v>
      </c>
      <c r="B332" s="2">
        <v>12</v>
      </c>
      <c r="D332" s="56">
        <f t="shared" si="15"/>
        <v>34.751867403061965</v>
      </c>
      <c r="G332">
        <f t="shared" si="16"/>
        <v>11.569814972962583</v>
      </c>
      <c r="H332">
        <f t="shared" si="17"/>
        <v>12</v>
      </c>
    </row>
    <row r="333" spans="1:8" x14ac:dyDescent="0.25">
      <c r="A333" s="3">
        <v>33</v>
      </c>
      <c r="B333" s="2">
        <v>12</v>
      </c>
      <c r="D333" s="56">
        <f t="shared" si="15"/>
        <v>34.751867403061965</v>
      </c>
      <c r="G333">
        <f t="shared" si="16"/>
        <v>11.593247519618862</v>
      </c>
      <c r="H333">
        <f t="shared" si="17"/>
        <v>12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zoomScale="150" zoomScaleNormal="150" workbookViewId="0"/>
  </sheetViews>
  <sheetFormatPr defaultRowHeight="15" x14ac:dyDescent="0.25"/>
  <cols>
    <col min="1" max="1" width="2.140625" style="78" customWidth="1"/>
    <col min="2" max="2" width="4.7109375" style="78" customWidth="1"/>
    <col min="3" max="3" width="6.7109375" style="78" customWidth="1"/>
    <col min="4" max="4" width="1.7109375" style="78" customWidth="1"/>
    <col min="5" max="6" width="6.7109375" style="78" customWidth="1"/>
    <col min="7" max="7" width="1.7109375" style="78" customWidth="1"/>
    <col min="8" max="9" width="6.7109375" style="78" customWidth="1"/>
    <col min="10" max="10" width="1.7109375" style="78" customWidth="1"/>
    <col min="11" max="11" width="6.7109375" style="78" customWidth="1"/>
    <col min="12" max="12" width="18.7109375" style="78" customWidth="1"/>
    <col min="13" max="13" width="40.5703125" style="78" bestFit="1" customWidth="1"/>
    <col min="14" max="16384" width="9.140625" style="78"/>
  </cols>
  <sheetData>
    <row r="2" spans="2:13" ht="15.75" x14ac:dyDescent="0.25">
      <c r="B2" s="133" t="s">
        <v>57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5"/>
    </row>
    <row r="3" spans="2:13" s="84" customFormat="1" x14ac:dyDescent="0.25">
      <c r="B3" s="82" t="s">
        <v>35</v>
      </c>
      <c r="C3" s="79" t="s">
        <v>58</v>
      </c>
      <c r="D3" s="80"/>
      <c r="E3" s="81"/>
      <c r="F3" s="79" t="s">
        <v>59</v>
      </c>
      <c r="G3" s="80"/>
      <c r="H3" s="81"/>
      <c r="I3" s="79" t="s">
        <v>60</v>
      </c>
      <c r="J3" s="80"/>
      <c r="K3" s="81"/>
      <c r="L3" s="82" t="s">
        <v>61</v>
      </c>
      <c r="M3" s="83" t="s">
        <v>62</v>
      </c>
    </row>
    <row r="4" spans="2:13" s="84" customFormat="1" x14ac:dyDescent="0.25">
      <c r="B4" s="90">
        <v>0</v>
      </c>
      <c r="C4" s="85">
        <v>0</v>
      </c>
      <c r="D4" s="108"/>
      <c r="E4" s="109">
        <v>0.2</v>
      </c>
      <c r="F4" s="88" t="s">
        <v>63</v>
      </c>
      <c r="G4" s="86"/>
      <c r="H4" s="87"/>
      <c r="I4" s="89">
        <f>C4*3.6</f>
        <v>0</v>
      </c>
      <c r="J4" s="86"/>
      <c r="K4" s="87"/>
      <c r="L4" s="91" t="s">
        <v>64</v>
      </c>
      <c r="M4" s="91" t="s">
        <v>65</v>
      </c>
    </row>
    <row r="5" spans="2:13" s="84" customFormat="1" x14ac:dyDescent="0.25">
      <c r="B5" s="99">
        <v>1</v>
      </c>
      <c r="C5" s="92">
        <v>0.3</v>
      </c>
      <c r="D5" s="110" t="s">
        <v>66</v>
      </c>
      <c r="E5" s="94">
        <v>1.5</v>
      </c>
      <c r="F5" s="95">
        <v>1</v>
      </c>
      <c r="G5" s="93" t="s">
        <v>66</v>
      </c>
      <c r="H5" s="96">
        <v>3</v>
      </c>
      <c r="I5" s="97">
        <f t="shared" ref="I5:K16" si="0">C5*3.6</f>
        <v>1.08</v>
      </c>
      <c r="J5" s="93" t="s">
        <v>66</v>
      </c>
      <c r="K5" s="98">
        <f t="shared" si="0"/>
        <v>5.4</v>
      </c>
      <c r="L5" s="100" t="s">
        <v>67</v>
      </c>
      <c r="M5" s="100" t="s">
        <v>68</v>
      </c>
    </row>
    <row r="6" spans="2:13" s="84" customFormat="1" x14ac:dyDescent="0.25">
      <c r="B6" s="99">
        <v>2</v>
      </c>
      <c r="C6" s="92">
        <v>1.6</v>
      </c>
      <c r="D6" s="110" t="s">
        <v>66</v>
      </c>
      <c r="E6" s="94">
        <v>3.3</v>
      </c>
      <c r="F6" s="95">
        <v>4</v>
      </c>
      <c r="G6" s="93" t="s">
        <v>66</v>
      </c>
      <c r="H6" s="96">
        <v>6</v>
      </c>
      <c r="I6" s="97">
        <f t="shared" si="0"/>
        <v>5.7600000000000007</v>
      </c>
      <c r="J6" s="93" t="s">
        <v>66</v>
      </c>
      <c r="K6" s="98">
        <f t="shared" si="0"/>
        <v>11.879999999999999</v>
      </c>
      <c r="L6" s="100" t="s">
        <v>67</v>
      </c>
      <c r="M6" s="100" t="s">
        <v>69</v>
      </c>
    </row>
    <row r="7" spans="2:13" s="84" customFormat="1" x14ac:dyDescent="0.25">
      <c r="B7" s="99">
        <v>3</v>
      </c>
      <c r="C7" s="92">
        <v>3.4</v>
      </c>
      <c r="D7" s="110" t="s">
        <v>66</v>
      </c>
      <c r="E7" s="94">
        <v>5.4</v>
      </c>
      <c r="F7" s="95">
        <v>7</v>
      </c>
      <c r="G7" s="93" t="s">
        <v>66</v>
      </c>
      <c r="H7" s="96">
        <v>10</v>
      </c>
      <c r="I7" s="97">
        <f t="shared" si="0"/>
        <v>12.24</v>
      </c>
      <c r="J7" s="93" t="s">
        <v>66</v>
      </c>
      <c r="K7" s="98">
        <f t="shared" si="0"/>
        <v>19.440000000000001</v>
      </c>
      <c r="L7" s="100" t="s">
        <v>70</v>
      </c>
      <c r="M7" s="100" t="s">
        <v>71</v>
      </c>
    </row>
    <row r="8" spans="2:13" s="84" customFormat="1" x14ac:dyDescent="0.25">
      <c r="B8" s="99">
        <v>4</v>
      </c>
      <c r="C8" s="92">
        <v>5.5</v>
      </c>
      <c r="D8" s="110" t="s">
        <v>66</v>
      </c>
      <c r="E8" s="94">
        <v>7.9</v>
      </c>
      <c r="F8" s="95">
        <v>11</v>
      </c>
      <c r="G8" s="93" t="s">
        <v>66</v>
      </c>
      <c r="H8" s="96">
        <v>16</v>
      </c>
      <c r="I8" s="97">
        <f t="shared" si="0"/>
        <v>19.8</v>
      </c>
      <c r="J8" s="93" t="s">
        <v>66</v>
      </c>
      <c r="K8" s="98">
        <f t="shared" si="0"/>
        <v>28.44</v>
      </c>
      <c r="L8" s="100" t="s">
        <v>70</v>
      </c>
      <c r="M8" s="100" t="s">
        <v>72</v>
      </c>
    </row>
    <row r="9" spans="2:13" s="84" customFormat="1" x14ac:dyDescent="0.25">
      <c r="B9" s="99">
        <v>5</v>
      </c>
      <c r="C9" s="92">
        <v>8</v>
      </c>
      <c r="D9" s="110" t="s">
        <v>66</v>
      </c>
      <c r="E9" s="94">
        <v>10.7</v>
      </c>
      <c r="F9" s="95">
        <v>17</v>
      </c>
      <c r="G9" s="93" t="s">
        <v>66</v>
      </c>
      <c r="H9" s="96">
        <v>21</v>
      </c>
      <c r="I9" s="97">
        <f t="shared" si="0"/>
        <v>28.8</v>
      </c>
      <c r="J9" s="93" t="s">
        <v>66</v>
      </c>
      <c r="K9" s="98">
        <f t="shared" si="0"/>
        <v>38.519999999999996</v>
      </c>
      <c r="L9" s="100" t="s">
        <v>73</v>
      </c>
      <c r="M9" s="100" t="s">
        <v>74</v>
      </c>
    </row>
    <row r="10" spans="2:13" s="84" customFormat="1" x14ac:dyDescent="0.25">
      <c r="B10" s="99">
        <v>6</v>
      </c>
      <c r="C10" s="92">
        <v>10.8</v>
      </c>
      <c r="D10" s="110" t="s">
        <v>66</v>
      </c>
      <c r="E10" s="94">
        <v>13.8</v>
      </c>
      <c r="F10" s="95">
        <v>22</v>
      </c>
      <c r="G10" s="93" t="s">
        <v>66</v>
      </c>
      <c r="H10" s="96">
        <v>27</v>
      </c>
      <c r="I10" s="97">
        <f t="shared" si="0"/>
        <v>38.880000000000003</v>
      </c>
      <c r="J10" s="93" t="s">
        <v>66</v>
      </c>
      <c r="K10" s="98">
        <f t="shared" si="0"/>
        <v>49.680000000000007</v>
      </c>
      <c r="L10" s="100" t="s">
        <v>75</v>
      </c>
      <c r="M10" s="100" t="s">
        <v>76</v>
      </c>
    </row>
    <row r="11" spans="2:13" s="84" customFormat="1" x14ac:dyDescent="0.25">
      <c r="B11" s="99">
        <v>7</v>
      </c>
      <c r="C11" s="92">
        <v>13.9</v>
      </c>
      <c r="D11" s="110" t="s">
        <v>66</v>
      </c>
      <c r="E11" s="94">
        <v>17.100000000000001</v>
      </c>
      <c r="F11" s="95">
        <v>28</v>
      </c>
      <c r="G11" s="93" t="s">
        <v>66</v>
      </c>
      <c r="H11" s="96">
        <v>33</v>
      </c>
      <c r="I11" s="97">
        <f t="shared" si="0"/>
        <v>50.04</v>
      </c>
      <c r="J11" s="93" t="s">
        <v>66</v>
      </c>
      <c r="K11" s="98">
        <f t="shared" si="0"/>
        <v>61.560000000000009</v>
      </c>
      <c r="L11" s="100" t="s">
        <v>77</v>
      </c>
      <c r="M11" s="100" t="s">
        <v>78</v>
      </c>
    </row>
    <row r="12" spans="2:13" s="84" customFormat="1" x14ac:dyDescent="0.25">
      <c r="B12" s="99">
        <v>8</v>
      </c>
      <c r="C12" s="92">
        <v>17.2</v>
      </c>
      <c r="D12" s="110" t="s">
        <v>66</v>
      </c>
      <c r="E12" s="94">
        <v>20.7</v>
      </c>
      <c r="F12" s="95">
        <v>34</v>
      </c>
      <c r="G12" s="93" t="s">
        <v>66</v>
      </c>
      <c r="H12" s="96">
        <v>40</v>
      </c>
      <c r="I12" s="97">
        <f t="shared" si="0"/>
        <v>61.92</v>
      </c>
      <c r="J12" s="93" t="s">
        <v>66</v>
      </c>
      <c r="K12" s="98">
        <f t="shared" si="0"/>
        <v>74.52</v>
      </c>
      <c r="L12" s="100" t="s">
        <v>79</v>
      </c>
      <c r="M12" s="100" t="s">
        <v>80</v>
      </c>
    </row>
    <row r="13" spans="2:13" s="84" customFormat="1" x14ac:dyDescent="0.25">
      <c r="B13" s="99">
        <v>9</v>
      </c>
      <c r="C13" s="92">
        <v>20.8</v>
      </c>
      <c r="D13" s="110" t="s">
        <v>66</v>
      </c>
      <c r="E13" s="94">
        <v>24.4</v>
      </c>
      <c r="F13" s="95">
        <v>41</v>
      </c>
      <c r="G13" s="93" t="s">
        <v>66</v>
      </c>
      <c r="H13" s="96">
        <v>47</v>
      </c>
      <c r="I13" s="97">
        <f t="shared" si="0"/>
        <v>74.88000000000001</v>
      </c>
      <c r="J13" s="93" t="s">
        <v>66</v>
      </c>
      <c r="K13" s="98">
        <f t="shared" si="0"/>
        <v>87.84</v>
      </c>
      <c r="L13" s="100" t="s">
        <v>81</v>
      </c>
      <c r="M13" s="100" t="s">
        <v>82</v>
      </c>
    </row>
    <row r="14" spans="2:13" s="84" customFormat="1" x14ac:dyDescent="0.25">
      <c r="B14" s="99">
        <v>10</v>
      </c>
      <c r="C14" s="92">
        <v>24.5</v>
      </c>
      <c r="D14" s="110" t="s">
        <v>66</v>
      </c>
      <c r="E14" s="94">
        <v>28.4</v>
      </c>
      <c r="F14" s="95">
        <v>48</v>
      </c>
      <c r="G14" s="93" t="s">
        <v>66</v>
      </c>
      <c r="H14" s="96">
        <v>55</v>
      </c>
      <c r="I14" s="97">
        <f t="shared" si="0"/>
        <v>88.2</v>
      </c>
      <c r="J14" s="93" t="s">
        <v>66</v>
      </c>
      <c r="K14" s="98">
        <f t="shared" si="0"/>
        <v>102.24</v>
      </c>
      <c r="L14" s="100" t="s">
        <v>83</v>
      </c>
      <c r="M14" s="100" t="s">
        <v>84</v>
      </c>
    </row>
    <row r="15" spans="2:13" s="84" customFormat="1" x14ac:dyDescent="0.25">
      <c r="B15" s="99">
        <v>11</v>
      </c>
      <c r="C15" s="92">
        <v>28.5</v>
      </c>
      <c r="D15" s="110" t="s">
        <v>66</v>
      </c>
      <c r="E15" s="94">
        <v>32.6</v>
      </c>
      <c r="F15" s="95">
        <v>56</v>
      </c>
      <c r="G15" s="93" t="s">
        <v>66</v>
      </c>
      <c r="H15" s="96">
        <v>63</v>
      </c>
      <c r="I15" s="97">
        <f t="shared" si="0"/>
        <v>102.60000000000001</v>
      </c>
      <c r="J15" s="93" t="s">
        <v>66</v>
      </c>
      <c r="K15" s="98">
        <f t="shared" si="0"/>
        <v>117.36000000000001</v>
      </c>
      <c r="L15" s="100" t="s">
        <v>85</v>
      </c>
      <c r="M15" s="100" t="s">
        <v>86</v>
      </c>
    </row>
    <row r="16" spans="2:13" s="84" customFormat="1" x14ac:dyDescent="0.25">
      <c r="B16" s="106">
        <v>12</v>
      </c>
      <c r="C16" s="101">
        <v>32.700000000000003</v>
      </c>
      <c r="D16" s="111"/>
      <c r="E16" s="112" t="s">
        <v>92</v>
      </c>
      <c r="F16" s="104" t="s">
        <v>87</v>
      </c>
      <c r="G16" s="102"/>
      <c r="H16" s="103"/>
      <c r="I16" s="105">
        <f t="shared" si="0"/>
        <v>117.72000000000001</v>
      </c>
      <c r="J16" s="102"/>
      <c r="K16" s="103"/>
      <c r="L16" s="107" t="s">
        <v>88</v>
      </c>
      <c r="M16" s="107" t="s">
        <v>89</v>
      </c>
    </row>
    <row r="18" spans="2:5" x14ac:dyDescent="0.25">
      <c r="B18" s="113">
        <f>'Qp &gt; Vb,0'!N24</f>
        <v>7</v>
      </c>
      <c r="C18" s="114">
        <f>VLOOKUP(B18,B4:E16,2,0)</f>
        <v>13.9</v>
      </c>
      <c r="D18" s="115" t="s">
        <v>66</v>
      </c>
      <c r="E18" s="114">
        <f>VLOOKUP(B18,B4:E16,4,0)</f>
        <v>17.100000000000001</v>
      </c>
    </row>
  </sheetData>
  <mergeCells count="1"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Qp &gt; Vb,0</vt:lpstr>
      <vt:lpstr>Tabel Bft</vt:lpstr>
      <vt:lpstr>Conversie Bft</vt:lpstr>
      <vt:lpstr>'Qp &gt; Vb,0'!Afdrukbereik</vt:lpstr>
    </vt:vector>
  </TitlesOfParts>
  <Company>ODRA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Jense</dc:creator>
  <cp:lastModifiedBy>Rob Jense</cp:lastModifiedBy>
  <cp:lastPrinted>2019-04-09T11:23:01Z</cp:lastPrinted>
  <dcterms:created xsi:type="dcterms:W3CDTF">2015-05-06T11:24:48Z</dcterms:created>
  <dcterms:modified xsi:type="dcterms:W3CDTF">2019-04-16T08:25:11Z</dcterms:modified>
</cp:coreProperties>
</file>