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ebruiker\Documents\Vereniging BWT Nederland\PRIVATE KWALITEITSBORGING\Impactanalyse 2019 2020\"/>
    </mc:Choice>
  </mc:AlternateContent>
  <xr:revisionPtr revIDLastSave="0" documentId="13_ncr:1_{D06BF39A-2D75-4848-8C76-5B839A1299BC}" xr6:coauthVersionLast="45" xr6:coauthVersionMax="45" xr10:uidLastSave="{00000000-0000-0000-0000-000000000000}"/>
  <bookViews>
    <workbookView xWindow="34515" yWindow="885" windowWidth="23085" windowHeight="14715" xr2:uid="{00000000-000D-0000-FFFF-FFFF00000000}"/>
  </bookViews>
  <sheets>
    <sheet name="Blad1" sheetId="1" r:id="rId1"/>
    <sheet name="Blad2" sheetId="2" r:id="rId2"/>
    <sheet name="Blad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D8" i="1" l="1"/>
  <c r="C8" i="1"/>
  <c r="D17" i="1"/>
  <c r="C17" i="1"/>
  <c r="D26" i="1"/>
  <c r="C26" i="1"/>
  <c r="J8" i="1" l="1"/>
  <c r="K6" i="1"/>
  <c r="K7" i="1"/>
  <c r="K10" i="1"/>
  <c r="K11" i="1"/>
  <c r="K12" i="1"/>
  <c r="K13" i="1"/>
  <c r="K14" i="1"/>
  <c r="K15" i="1"/>
  <c r="K16" i="1"/>
  <c r="K19" i="1"/>
  <c r="K20" i="1"/>
  <c r="K21" i="1"/>
  <c r="K22" i="1"/>
  <c r="K23" i="1"/>
  <c r="K26" i="1" s="1"/>
  <c r="K24" i="1"/>
  <c r="K25" i="1"/>
  <c r="K5" i="1"/>
  <c r="K8" i="1" s="1"/>
  <c r="J6" i="1"/>
  <c r="J7" i="1"/>
  <c r="J10" i="1"/>
  <c r="J17" i="1" s="1"/>
  <c r="J11" i="1"/>
  <c r="J12" i="1"/>
  <c r="J13" i="1"/>
  <c r="J14" i="1"/>
  <c r="J15" i="1"/>
  <c r="J16" i="1"/>
  <c r="J19" i="1"/>
  <c r="J26" i="1" s="1"/>
  <c r="J20" i="1"/>
  <c r="J21" i="1"/>
  <c r="J22" i="1"/>
  <c r="J23" i="1"/>
  <c r="J24" i="1"/>
  <c r="J25" i="1"/>
  <c r="J5" i="1"/>
  <c r="K17" i="1" l="1"/>
  <c r="K28" i="1" s="1"/>
  <c r="K31" i="1"/>
  <c r="J28" i="1"/>
  <c r="K30" i="1" l="1"/>
  <c r="K32" i="1" s="1"/>
</calcChain>
</file>

<file path=xl/sharedStrings.xml><?xml version="1.0" encoding="utf-8"?>
<sst xmlns="http://schemas.openxmlformats.org/spreadsheetml/2006/main" count="41" uniqueCount="41">
  <si>
    <t>Categorie bouwwerken</t>
  </si>
  <si>
    <t>Bijbeh. Bouww. Vergunningvrij onder OW</t>
  </si>
  <si>
    <t>Bijbeh. Bouww. Vergunningvrij onder de OW</t>
  </si>
  <si>
    <t>act. Bouw lager dan € 50.000,-</t>
  </si>
  <si>
    <t>act. Bouw tussen € 50.000,- en € 100.000,-</t>
  </si>
  <si>
    <t>GK 2 en 3 act. Bouw tussen € 50.000,- en € 100.000,-</t>
  </si>
  <si>
    <t>GK 2 en 3act. Bouw tussen € 400.000,- en € 1.000.000,-</t>
  </si>
  <si>
    <t>GK 2 en 3 act. Bouw tussen € 100.000,- en € 400.000,-</t>
  </si>
  <si>
    <t>GK 2 en 3 act. Bouw lager dan € 50.000,-</t>
  </si>
  <si>
    <t>GK 1 act. Bouw boven de € 5.000.000,-</t>
  </si>
  <si>
    <t>GK 1 act. Bouw tussen € 2.000.000,- en € 5.000.000,-</t>
  </si>
  <si>
    <t>GK 1 act. Bouw tussen € 1.000.000,- en € 2.000.000,-</t>
  </si>
  <si>
    <t>GK 1 act. Bouw tussen € 400.000,- en € 1.000.000,-</t>
  </si>
  <si>
    <t>GK 1 act. Bouw tussen € 100.000,- en € 400.000,-</t>
  </si>
  <si>
    <t>GK 1 act. Bouw tussen € 50.000,- en € 100.000,-</t>
  </si>
  <si>
    <t>GK 1 act. Bouw lager dan € 50.000,-</t>
  </si>
  <si>
    <t>GK 2 en 3 act. Bouw tussen € 1.000.000,- en € 2.000.000,-</t>
  </si>
  <si>
    <t>GK 2 en 3 act. Bouw tussen € 2.000.000,- en € 5.000.000,-</t>
  </si>
  <si>
    <t>GK 2 en 3 act. Bouw boven de € 5.000.000,-</t>
  </si>
  <si>
    <t>aantal aanvragen 2018</t>
  </si>
  <si>
    <t>normuren totaal behandeling gemiddeld plan in categorie</t>
  </si>
  <si>
    <t>normuren toets Bouwbesluit behandeling gemiddeld plan in categorie</t>
  </si>
  <si>
    <t>normuren totaal toezicht gemiddeld plan in categorie</t>
  </si>
  <si>
    <t xml:space="preserve">act. Bouw boven € 100.000,- </t>
  </si>
  <si>
    <t>normuren toezicht op Bouwbesluit per gemiddeld plan in categorie</t>
  </si>
  <si>
    <t>uren Bouwbesluit specialisten (constructeur, bouwfysicus) behandeling en toezicht per gemiddeld plan in categorie</t>
  </si>
  <si>
    <t>Totaal uren per jaar (gemiddelde van 2018 en 2019)</t>
  </si>
  <si>
    <t>Totaal Bouwbesluit uren per jaar (gemiddelde van 2018 en 2019)</t>
  </si>
  <si>
    <t>Gevolgklasse 1</t>
  </si>
  <si>
    <t>Gevolgklasse 2 en 3 (blijft bij gemeente)</t>
  </si>
  <si>
    <t xml:space="preserve"> Gevolgklasse 1 (gaat naar Kwaliteitsborger)</t>
  </si>
  <si>
    <t>Uren die blijven na invoering Wkb (Niet bb uren Gk1 en alle uren GK2 en 3)</t>
  </si>
  <si>
    <t>Uren die wegvallen na invoering Wkb (alle uren VVB en BB uren Gk1)</t>
  </si>
  <si>
    <t>Gevolgklasse 2 en 3</t>
  </si>
  <si>
    <t>&gt; Alle bouwwerken die niet onder de eerdere 2 categoriën vallen</t>
  </si>
  <si>
    <t>aantal aanvragen 2019</t>
  </si>
  <si>
    <t>&gt; Grondgebonden woningen, agrarische, industriebouw etc. (zie bijlage Gk1)</t>
  </si>
  <si>
    <t>% uren vergunninggerelateerd bouwen VTH die wegvallen bij inv. Gk1</t>
  </si>
  <si>
    <t>Model impactanalyse 2020 met Normuren gebaseerd op resultaten eerdere impactanalyse 2015</t>
  </si>
  <si>
    <t>&gt; Niet hoger dan 5m. Één bouwlaag, niet voorzien van balkon of dakterras (par 2.3.2. Bbl) zie toelichting</t>
  </si>
  <si>
    <t>Voor het toepassen en invullen van de impactanalyse is een toelichting geschreven!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</si>
</sst>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2" tint="-0.499984740745262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6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0" borderId="0" xfId="0" applyFont="1"/>
    <xf numFmtId="0" fontId="0" fillId="0" borderId="0" xfId="0"/>
    <xf numFmtId="0" fontId="0" fillId="0" borderId="1" xfId="0" applyBorder="1" applyAlignment="1">
      <alignment wrapText="1"/>
    </xf>
    <xf numFmtId="0" fontId="0" fillId="0" borderId="2" xfId="0" applyBorder="1"/>
    <xf numFmtId="0" fontId="0" fillId="0" borderId="4" xfId="0" applyBorder="1"/>
    <xf numFmtId="0" fontId="0" fillId="0" borderId="6" xfId="0" applyBorder="1"/>
    <xf numFmtId="0" fontId="1" fillId="0" borderId="0" xfId="0" applyFont="1" applyAlignment="1">
      <alignment horizontal="right"/>
    </xf>
    <xf numFmtId="0" fontId="0" fillId="2" borderId="1" xfId="0" applyFill="1" applyBorder="1" applyAlignment="1">
      <alignment wrapText="1"/>
    </xf>
    <xf numFmtId="0" fontId="0" fillId="2" borderId="3" xfId="0" applyFill="1" applyBorder="1"/>
    <xf numFmtId="1" fontId="0" fillId="2" borderId="0" xfId="0" applyNumberFormat="1" applyFill="1" applyBorder="1"/>
    <xf numFmtId="9" fontId="0" fillId="2" borderId="0" xfId="0" applyNumberFormat="1" applyFill="1" applyBorder="1"/>
    <xf numFmtId="0" fontId="0" fillId="2" borderId="7" xfId="0" applyFill="1" applyBorder="1"/>
    <xf numFmtId="0" fontId="0" fillId="3" borderId="1" xfId="0" applyFill="1" applyBorder="1" applyAlignment="1">
      <alignment wrapText="1"/>
    </xf>
    <xf numFmtId="0" fontId="0" fillId="3" borderId="3" xfId="0" applyFill="1" applyBorder="1"/>
    <xf numFmtId="0" fontId="0" fillId="3" borderId="7" xfId="0" applyFill="1" applyBorder="1"/>
    <xf numFmtId="0" fontId="0" fillId="3" borderId="5" xfId="0" applyFill="1" applyBorder="1"/>
    <xf numFmtId="1" fontId="0" fillId="3" borderId="8" xfId="0" applyNumberFormat="1" applyFill="1" applyBorder="1"/>
    <xf numFmtId="9" fontId="0" fillId="3" borderId="8" xfId="0" applyNumberFormat="1" applyFill="1" applyBorder="1"/>
    <xf numFmtId="0" fontId="0" fillId="3" borderId="9" xfId="0" applyFill="1" applyBorder="1"/>
    <xf numFmtId="0" fontId="0" fillId="0" borderId="1" xfId="0" applyBorder="1"/>
    <xf numFmtId="1" fontId="0" fillId="2" borderId="1" xfId="0" applyNumberFormat="1" applyFill="1" applyBorder="1"/>
    <xf numFmtId="1" fontId="0" fillId="3" borderId="1" xfId="0" applyNumberFormat="1" applyFill="1" applyBorder="1"/>
    <xf numFmtId="0" fontId="0" fillId="3" borderId="0" xfId="0" applyFill="1" applyBorder="1"/>
    <xf numFmtId="0" fontId="0" fillId="3" borderId="1" xfId="0" applyFill="1" applyBorder="1"/>
    <xf numFmtId="0" fontId="0" fillId="2" borderId="5" xfId="0" applyFill="1" applyBorder="1"/>
    <xf numFmtId="0" fontId="0" fillId="2" borderId="8" xfId="0" applyFill="1" applyBorder="1"/>
    <xf numFmtId="0" fontId="0" fillId="2" borderId="1" xfId="0" applyFill="1" applyBorder="1"/>
    <xf numFmtId="0" fontId="0" fillId="2" borderId="9" xfId="0" applyFill="1" applyBorder="1"/>
    <xf numFmtId="0" fontId="0" fillId="4" borderId="1" xfId="0" applyFill="1" applyBorder="1" applyAlignment="1">
      <alignment wrapText="1"/>
    </xf>
    <xf numFmtId="0" fontId="0" fillId="4" borderId="5" xfId="0" applyFill="1" applyBorder="1"/>
    <xf numFmtId="0" fontId="0" fillId="4" borderId="8" xfId="0" applyFill="1" applyBorder="1"/>
    <xf numFmtId="0" fontId="0" fillId="4" borderId="1" xfId="0" applyFill="1" applyBorder="1"/>
    <xf numFmtId="0" fontId="0" fillId="4" borderId="9" xfId="0" applyFill="1" applyBorder="1"/>
    <xf numFmtId="0" fontId="0" fillId="5" borderId="1" xfId="0" applyFill="1" applyBorder="1" applyAlignment="1">
      <alignment wrapText="1"/>
    </xf>
    <xf numFmtId="0" fontId="0" fillId="5" borderId="5" xfId="0" applyFill="1" applyBorder="1"/>
    <xf numFmtId="0" fontId="0" fillId="5" borderId="8" xfId="0" applyFill="1" applyBorder="1"/>
    <xf numFmtId="0" fontId="0" fillId="5" borderId="1" xfId="0" applyFill="1" applyBorder="1"/>
    <xf numFmtId="0" fontId="0" fillId="5" borderId="9" xfId="0" applyFill="1" applyBorder="1"/>
    <xf numFmtId="0" fontId="0" fillId="5" borderId="3" xfId="0" applyFill="1" applyBorder="1"/>
    <xf numFmtId="0" fontId="0" fillId="5" borderId="0" xfId="0" applyFill="1" applyBorder="1"/>
    <xf numFmtId="0" fontId="0" fillId="5" borderId="7" xfId="0" applyFill="1" applyBorder="1"/>
    <xf numFmtId="0" fontId="0" fillId="6" borderId="1" xfId="0" applyFill="1" applyBorder="1" applyAlignment="1">
      <alignment wrapText="1"/>
    </xf>
    <xf numFmtId="0" fontId="0" fillId="6" borderId="5" xfId="0" applyFill="1" applyBorder="1"/>
    <xf numFmtId="0" fontId="0" fillId="6" borderId="8" xfId="0" applyFill="1" applyBorder="1"/>
    <xf numFmtId="0" fontId="0" fillId="6" borderId="1" xfId="0" applyFill="1" applyBorder="1"/>
    <xf numFmtId="0" fontId="0" fillId="6" borderId="9" xfId="0" applyFill="1" applyBorder="1"/>
    <xf numFmtId="0" fontId="1" fillId="0" borderId="0" xfId="0" applyFont="1" applyFill="1"/>
    <xf numFmtId="0" fontId="1" fillId="0" borderId="10" xfId="0" applyFont="1" applyFill="1" applyBorder="1"/>
    <xf numFmtId="0" fontId="1" fillId="0" borderId="4" xfId="0" applyFont="1" applyBorder="1"/>
    <xf numFmtId="0" fontId="0" fillId="0" borderId="10" xfId="0" applyBorder="1"/>
    <xf numFmtId="0" fontId="1" fillId="5" borderId="1" xfId="0" applyFont="1" applyFill="1" applyBorder="1"/>
    <xf numFmtId="0" fontId="1" fillId="6" borderId="1" xfId="0" applyFont="1" applyFill="1" applyBorder="1"/>
    <xf numFmtId="0" fontId="1" fillId="7" borderId="1" xfId="0" applyFont="1" applyFill="1" applyBorder="1"/>
    <xf numFmtId="0" fontId="1" fillId="0" borderId="0" xfId="0" applyNumberFormat="1" applyFont="1"/>
    <xf numFmtId="0" fontId="1" fillId="7" borderId="0" xfId="0" applyNumberFormat="1" applyFont="1" applyFill="1"/>
    <xf numFmtId="0" fontId="1" fillId="8" borderId="1" xfId="0" applyFont="1" applyFill="1" applyBorder="1"/>
    <xf numFmtId="10" fontId="0" fillId="0" borderId="1" xfId="0" applyNumberFormat="1" applyBorder="1"/>
    <xf numFmtId="0" fontId="2" fillId="5" borderId="8" xfId="0" applyFont="1" applyFill="1" applyBorder="1"/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36"/>
  <sheetViews>
    <sheetView tabSelected="1" topLeftCell="B1" workbookViewId="0">
      <selection activeCell="E39" sqref="E39"/>
    </sheetView>
  </sheetViews>
  <sheetFormatPr defaultRowHeight="15" x14ac:dyDescent="0.25"/>
  <cols>
    <col min="1" max="1" width="4.7109375" customWidth="1"/>
    <col min="2" max="2" width="49.5703125" customWidth="1"/>
    <col min="3" max="3" width="12.42578125" customWidth="1"/>
    <col min="4" max="4" width="11.5703125" style="2" customWidth="1"/>
    <col min="5" max="5" width="17.42578125" customWidth="1"/>
    <col min="6" max="6" width="17.42578125" style="2" customWidth="1"/>
    <col min="7" max="7" width="23.5703125" customWidth="1"/>
    <col min="8" max="8" width="22.42578125" customWidth="1"/>
    <col min="9" max="9" width="28.140625" customWidth="1"/>
    <col min="10" max="11" width="19.140625" customWidth="1"/>
  </cols>
  <sheetData>
    <row r="1" spans="2:11" x14ac:dyDescent="0.25">
      <c r="B1" t="s">
        <v>38</v>
      </c>
    </row>
    <row r="2" spans="2:11" ht="60.75" customHeight="1" x14ac:dyDescent="0.25">
      <c r="B2" s="3" t="s">
        <v>0</v>
      </c>
      <c r="C2" s="34" t="s">
        <v>19</v>
      </c>
      <c r="D2" s="34" t="s">
        <v>35</v>
      </c>
      <c r="E2" s="8" t="s">
        <v>20</v>
      </c>
      <c r="F2" s="13" t="s">
        <v>22</v>
      </c>
      <c r="G2" s="8" t="s">
        <v>21</v>
      </c>
      <c r="H2" s="13" t="s">
        <v>24</v>
      </c>
      <c r="I2" s="29" t="s">
        <v>25</v>
      </c>
      <c r="J2" s="34" t="s">
        <v>26</v>
      </c>
      <c r="K2" s="42" t="s">
        <v>27</v>
      </c>
    </row>
    <row r="3" spans="2:11" x14ac:dyDescent="0.25">
      <c r="B3" s="4"/>
      <c r="C3" s="35"/>
      <c r="D3" s="35"/>
      <c r="E3" s="9"/>
      <c r="F3" s="16"/>
      <c r="G3" s="25"/>
      <c r="H3" s="14"/>
      <c r="I3" s="30"/>
      <c r="J3" s="39"/>
      <c r="K3" s="43"/>
    </row>
    <row r="4" spans="2:11" x14ac:dyDescent="0.25">
      <c r="B4" s="47" t="s">
        <v>1</v>
      </c>
      <c r="C4" s="36"/>
      <c r="D4" s="36"/>
      <c r="E4" s="10"/>
      <c r="F4" s="17"/>
      <c r="G4" s="26"/>
      <c r="H4" s="23"/>
      <c r="I4" s="31"/>
      <c r="J4" s="40"/>
      <c r="K4" s="44"/>
    </row>
    <row r="5" spans="2:11" s="2" customFormat="1" x14ac:dyDescent="0.25">
      <c r="B5" s="20" t="s">
        <v>3</v>
      </c>
      <c r="C5" s="37">
        <v>10</v>
      </c>
      <c r="D5" s="37">
        <v>10</v>
      </c>
      <c r="E5" s="21">
        <v>10</v>
      </c>
      <c r="F5" s="22">
        <v>5</v>
      </c>
      <c r="G5" s="27">
        <v>3</v>
      </c>
      <c r="H5" s="24">
        <v>3</v>
      </c>
      <c r="I5" s="32">
        <v>3</v>
      </c>
      <c r="J5" s="37">
        <f>((E5+F5)*(C5+D5)/2)</f>
        <v>150</v>
      </c>
      <c r="K5" s="45">
        <f>((G5+H5+I5)*(C5+D5)/2)</f>
        <v>90</v>
      </c>
    </row>
    <row r="6" spans="2:11" s="2" customFormat="1" x14ac:dyDescent="0.25">
      <c r="B6" s="20" t="s">
        <v>4</v>
      </c>
      <c r="C6" s="37">
        <v>10</v>
      </c>
      <c r="D6" s="37">
        <v>10</v>
      </c>
      <c r="E6" s="21">
        <v>20</v>
      </c>
      <c r="F6" s="22">
        <v>10</v>
      </c>
      <c r="G6" s="27">
        <v>5</v>
      </c>
      <c r="H6" s="24">
        <v>5</v>
      </c>
      <c r="I6" s="32">
        <v>7</v>
      </c>
      <c r="J6" s="37">
        <f t="shared" ref="J6:J25" si="0">((E6+F6)*(C6+D6)/2)</f>
        <v>300</v>
      </c>
      <c r="K6" s="45">
        <f t="shared" ref="K6:K25" si="1">((G6+H6+I6)*(C6+D6)/2)</f>
        <v>170</v>
      </c>
    </row>
    <row r="7" spans="2:11" s="2" customFormat="1" x14ac:dyDescent="0.25">
      <c r="B7" s="20" t="s">
        <v>23</v>
      </c>
      <c r="C7" s="37">
        <v>10</v>
      </c>
      <c r="D7" s="37">
        <v>10</v>
      </c>
      <c r="E7" s="21">
        <v>40</v>
      </c>
      <c r="F7" s="22">
        <v>15</v>
      </c>
      <c r="G7" s="27">
        <v>8</v>
      </c>
      <c r="H7" s="24">
        <v>10</v>
      </c>
      <c r="I7" s="32">
        <v>12</v>
      </c>
      <c r="J7" s="37">
        <f t="shared" si="0"/>
        <v>550</v>
      </c>
      <c r="K7" s="45">
        <f t="shared" si="1"/>
        <v>300</v>
      </c>
    </row>
    <row r="8" spans="2:11" s="2" customFormat="1" x14ac:dyDescent="0.25">
      <c r="B8" s="50"/>
      <c r="C8" s="58">
        <f>SUM(C5:C7)</f>
        <v>30</v>
      </c>
      <c r="D8" s="58">
        <f>SUM(D5:D7)</f>
        <v>30</v>
      </c>
      <c r="E8" s="10"/>
      <c r="F8" s="17"/>
      <c r="G8" s="26"/>
      <c r="H8" s="23"/>
      <c r="I8" s="31"/>
      <c r="J8" s="53">
        <f>(J5+J6+J7)</f>
        <v>1000</v>
      </c>
      <c r="K8" s="52">
        <f>(K5+K6+K7)</f>
        <v>560</v>
      </c>
    </row>
    <row r="9" spans="2:11" x14ac:dyDescent="0.25">
      <c r="B9" s="48" t="s">
        <v>30</v>
      </c>
      <c r="C9" s="36"/>
      <c r="D9" s="36"/>
      <c r="E9" s="10"/>
      <c r="F9" s="17"/>
      <c r="G9" s="26"/>
      <c r="H9" s="23"/>
      <c r="I9" s="31"/>
      <c r="J9" s="40"/>
      <c r="K9" s="44"/>
    </row>
    <row r="10" spans="2:11" x14ac:dyDescent="0.25">
      <c r="B10" s="20" t="s">
        <v>15</v>
      </c>
      <c r="C10" s="37">
        <v>10</v>
      </c>
      <c r="D10" s="37">
        <v>10</v>
      </c>
      <c r="E10" s="21">
        <v>10</v>
      </c>
      <c r="F10" s="22">
        <v>5</v>
      </c>
      <c r="G10" s="27">
        <v>3</v>
      </c>
      <c r="H10" s="24">
        <v>3</v>
      </c>
      <c r="I10" s="32">
        <v>2</v>
      </c>
      <c r="J10" s="37">
        <f t="shared" si="0"/>
        <v>150</v>
      </c>
      <c r="K10" s="45">
        <f t="shared" si="1"/>
        <v>80</v>
      </c>
    </row>
    <row r="11" spans="2:11" x14ac:dyDescent="0.25">
      <c r="B11" s="20" t="s">
        <v>14</v>
      </c>
      <c r="C11" s="37">
        <v>10</v>
      </c>
      <c r="D11" s="37">
        <v>10</v>
      </c>
      <c r="E11" s="21">
        <v>30</v>
      </c>
      <c r="F11" s="22">
        <v>10</v>
      </c>
      <c r="G11" s="27">
        <v>6</v>
      </c>
      <c r="H11" s="24">
        <v>5</v>
      </c>
      <c r="I11" s="32">
        <v>6</v>
      </c>
      <c r="J11" s="37">
        <f t="shared" si="0"/>
        <v>400</v>
      </c>
      <c r="K11" s="45">
        <f t="shared" si="1"/>
        <v>170</v>
      </c>
    </row>
    <row r="12" spans="2:11" x14ac:dyDescent="0.25">
      <c r="B12" s="20" t="s">
        <v>13</v>
      </c>
      <c r="C12" s="37">
        <v>10</v>
      </c>
      <c r="D12" s="37">
        <v>10</v>
      </c>
      <c r="E12" s="21">
        <v>50</v>
      </c>
      <c r="F12" s="22">
        <v>20</v>
      </c>
      <c r="G12" s="27">
        <v>8</v>
      </c>
      <c r="H12" s="24">
        <v>10</v>
      </c>
      <c r="I12" s="32">
        <v>15</v>
      </c>
      <c r="J12" s="37">
        <f t="shared" si="0"/>
        <v>700</v>
      </c>
      <c r="K12" s="45">
        <f t="shared" si="1"/>
        <v>330</v>
      </c>
    </row>
    <row r="13" spans="2:11" x14ac:dyDescent="0.25">
      <c r="B13" s="20" t="s">
        <v>12</v>
      </c>
      <c r="C13" s="37">
        <v>10</v>
      </c>
      <c r="D13" s="37">
        <v>10</v>
      </c>
      <c r="E13" s="21">
        <v>70</v>
      </c>
      <c r="F13" s="22">
        <v>30</v>
      </c>
      <c r="G13" s="27">
        <v>10</v>
      </c>
      <c r="H13" s="24">
        <v>15</v>
      </c>
      <c r="I13" s="32">
        <v>35</v>
      </c>
      <c r="J13" s="37">
        <f t="shared" si="0"/>
        <v>1000</v>
      </c>
      <c r="K13" s="45">
        <f t="shared" si="1"/>
        <v>600</v>
      </c>
    </row>
    <row r="14" spans="2:11" x14ac:dyDescent="0.25">
      <c r="B14" s="20" t="s">
        <v>11</v>
      </c>
      <c r="C14" s="37">
        <v>10</v>
      </c>
      <c r="D14" s="37">
        <v>10</v>
      </c>
      <c r="E14" s="21">
        <v>100</v>
      </c>
      <c r="F14" s="22">
        <v>50</v>
      </c>
      <c r="G14" s="27">
        <v>15</v>
      </c>
      <c r="H14" s="24">
        <v>30</v>
      </c>
      <c r="I14" s="32">
        <v>70</v>
      </c>
      <c r="J14" s="37">
        <f t="shared" si="0"/>
        <v>1500</v>
      </c>
      <c r="K14" s="45">
        <f t="shared" si="1"/>
        <v>1150</v>
      </c>
    </row>
    <row r="15" spans="2:11" s="2" customFormat="1" x14ac:dyDescent="0.25">
      <c r="B15" s="20" t="s">
        <v>10</v>
      </c>
      <c r="C15" s="37">
        <v>10</v>
      </c>
      <c r="D15" s="37">
        <v>10</v>
      </c>
      <c r="E15" s="21">
        <v>120</v>
      </c>
      <c r="F15" s="22">
        <v>70</v>
      </c>
      <c r="G15" s="27">
        <v>20</v>
      </c>
      <c r="H15" s="24">
        <v>40</v>
      </c>
      <c r="I15" s="32">
        <v>100</v>
      </c>
      <c r="J15" s="37">
        <f t="shared" si="0"/>
        <v>1900</v>
      </c>
      <c r="K15" s="45">
        <f t="shared" si="1"/>
        <v>1600</v>
      </c>
    </row>
    <row r="16" spans="2:11" s="2" customFormat="1" x14ac:dyDescent="0.25">
      <c r="B16" s="20" t="s">
        <v>9</v>
      </c>
      <c r="C16" s="37">
        <v>10</v>
      </c>
      <c r="D16" s="37">
        <v>10</v>
      </c>
      <c r="E16" s="21">
        <v>200</v>
      </c>
      <c r="F16" s="22">
        <v>100</v>
      </c>
      <c r="G16" s="27">
        <v>30</v>
      </c>
      <c r="H16" s="24">
        <v>50</v>
      </c>
      <c r="I16" s="32">
        <v>170</v>
      </c>
      <c r="J16" s="37">
        <f t="shared" si="0"/>
        <v>3000</v>
      </c>
      <c r="K16" s="45">
        <f t="shared" si="1"/>
        <v>2500</v>
      </c>
    </row>
    <row r="17" spans="2:11" s="2" customFormat="1" x14ac:dyDescent="0.25">
      <c r="B17" s="5"/>
      <c r="C17" s="58">
        <f>SUM(C10:C16)</f>
        <v>70</v>
      </c>
      <c r="D17" s="58">
        <f>SUM(D10:D16)</f>
        <v>70</v>
      </c>
      <c r="E17" s="10"/>
      <c r="F17" s="17"/>
      <c r="G17" s="26"/>
      <c r="H17" s="23"/>
      <c r="I17" s="31"/>
      <c r="J17" s="51">
        <f>(J10+J11+J12+J13+J14+J15+J16)</f>
        <v>8650</v>
      </c>
      <c r="K17" s="53">
        <f>(K10+K11+K12+K13+K14+K15+K16)</f>
        <v>6430</v>
      </c>
    </row>
    <row r="18" spans="2:11" s="2" customFormat="1" x14ac:dyDescent="0.25">
      <c r="B18" s="49" t="s">
        <v>29</v>
      </c>
      <c r="C18" s="36"/>
      <c r="D18" s="36"/>
      <c r="E18" s="10"/>
      <c r="F18" s="17"/>
      <c r="G18" s="26"/>
      <c r="H18" s="23"/>
      <c r="I18" s="31"/>
      <c r="J18" s="40"/>
      <c r="K18" s="44"/>
    </row>
    <row r="19" spans="2:11" s="2" customFormat="1" x14ac:dyDescent="0.25">
      <c r="B19" s="20" t="s">
        <v>8</v>
      </c>
      <c r="C19" s="37">
        <v>10</v>
      </c>
      <c r="D19" s="37">
        <v>10</v>
      </c>
      <c r="E19" s="21">
        <v>10</v>
      </c>
      <c r="F19" s="22">
        <v>5</v>
      </c>
      <c r="G19" s="27">
        <v>3</v>
      </c>
      <c r="H19" s="24">
        <v>3</v>
      </c>
      <c r="I19" s="32">
        <v>3</v>
      </c>
      <c r="J19" s="37">
        <f t="shared" si="0"/>
        <v>150</v>
      </c>
      <c r="K19" s="45">
        <f t="shared" si="1"/>
        <v>90</v>
      </c>
    </row>
    <row r="20" spans="2:11" s="2" customFormat="1" x14ac:dyDescent="0.25">
      <c r="B20" s="20" t="s">
        <v>5</v>
      </c>
      <c r="C20" s="37">
        <v>10</v>
      </c>
      <c r="D20" s="37">
        <v>10</v>
      </c>
      <c r="E20" s="21">
        <v>30</v>
      </c>
      <c r="F20" s="22">
        <v>10</v>
      </c>
      <c r="G20" s="27">
        <v>6</v>
      </c>
      <c r="H20" s="24">
        <v>5</v>
      </c>
      <c r="I20" s="32">
        <v>7</v>
      </c>
      <c r="J20" s="37">
        <f t="shared" si="0"/>
        <v>400</v>
      </c>
      <c r="K20" s="45">
        <f t="shared" si="1"/>
        <v>180</v>
      </c>
    </row>
    <row r="21" spans="2:11" s="2" customFormat="1" x14ac:dyDescent="0.25">
      <c r="B21" s="20" t="s">
        <v>7</v>
      </c>
      <c r="C21" s="37">
        <v>10</v>
      </c>
      <c r="D21" s="37">
        <v>10</v>
      </c>
      <c r="E21" s="21">
        <v>70</v>
      </c>
      <c r="F21" s="22">
        <v>30</v>
      </c>
      <c r="G21" s="27">
        <v>15</v>
      </c>
      <c r="H21" s="24">
        <v>15</v>
      </c>
      <c r="I21" s="32">
        <v>20</v>
      </c>
      <c r="J21" s="37">
        <f t="shared" si="0"/>
        <v>1000</v>
      </c>
      <c r="K21" s="45">
        <f t="shared" si="1"/>
        <v>500</v>
      </c>
    </row>
    <row r="22" spans="2:11" s="2" customFormat="1" x14ac:dyDescent="0.25">
      <c r="B22" s="20" t="s">
        <v>6</v>
      </c>
      <c r="C22" s="37">
        <v>10</v>
      </c>
      <c r="D22" s="37">
        <v>10</v>
      </c>
      <c r="E22" s="21">
        <v>90</v>
      </c>
      <c r="F22" s="22">
        <v>40</v>
      </c>
      <c r="G22" s="27">
        <v>20</v>
      </c>
      <c r="H22" s="24">
        <v>20</v>
      </c>
      <c r="I22" s="32">
        <v>50</v>
      </c>
      <c r="J22" s="37">
        <f t="shared" si="0"/>
        <v>1300</v>
      </c>
      <c r="K22" s="45">
        <f t="shared" si="1"/>
        <v>900</v>
      </c>
    </row>
    <row r="23" spans="2:11" s="2" customFormat="1" x14ac:dyDescent="0.25">
      <c r="B23" s="20" t="s">
        <v>16</v>
      </c>
      <c r="C23" s="37">
        <v>10</v>
      </c>
      <c r="D23" s="37">
        <v>10</v>
      </c>
      <c r="E23" s="21">
        <v>140</v>
      </c>
      <c r="F23" s="22">
        <v>60</v>
      </c>
      <c r="G23" s="27">
        <v>25</v>
      </c>
      <c r="H23" s="24">
        <v>35</v>
      </c>
      <c r="I23" s="32">
        <v>80</v>
      </c>
      <c r="J23" s="37">
        <f t="shared" si="0"/>
        <v>2000</v>
      </c>
      <c r="K23" s="45">
        <f t="shared" si="1"/>
        <v>1400</v>
      </c>
    </row>
    <row r="24" spans="2:11" s="2" customFormat="1" x14ac:dyDescent="0.25">
      <c r="B24" s="20" t="s">
        <v>17</v>
      </c>
      <c r="C24" s="37">
        <v>10</v>
      </c>
      <c r="D24" s="37">
        <v>10</v>
      </c>
      <c r="E24" s="21">
        <v>180</v>
      </c>
      <c r="F24" s="22">
        <v>80</v>
      </c>
      <c r="G24" s="27">
        <v>30</v>
      </c>
      <c r="H24" s="24">
        <v>50</v>
      </c>
      <c r="I24" s="32">
        <v>120</v>
      </c>
      <c r="J24" s="37">
        <f t="shared" si="0"/>
        <v>2600</v>
      </c>
      <c r="K24" s="45">
        <f t="shared" si="1"/>
        <v>2000</v>
      </c>
    </row>
    <row r="25" spans="2:11" s="2" customFormat="1" x14ac:dyDescent="0.25">
      <c r="B25" s="20" t="s">
        <v>18</v>
      </c>
      <c r="C25" s="37">
        <v>10</v>
      </c>
      <c r="D25" s="37">
        <v>10</v>
      </c>
      <c r="E25" s="21">
        <v>250</v>
      </c>
      <c r="F25" s="22">
        <v>120</v>
      </c>
      <c r="G25" s="27">
        <v>40</v>
      </c>
      <c r="H25" s="24">
        <v>70</v>
      </c>
      <c r="I25" s="32">
        <v>200</v>
      </c>
      <c r="J25" s="37">
        <f t="shared" si="0"/>
        <v>3700</v>
      </c>
      <c r="K25" s="45">
        <f t="shared" si="1"/>
        <v>3100</v>
      </c>
    </row>
    <row r="26" spans="2:11" x14ac:dyDescent="0.25">
      <c r="B26" s="5"/>
      <c r="C26" s="58">
        <f>SUM(C19:C25)</f>
        <v>70</v>
      </c>
      <c r="D26" s="58">
        <f>SUM(D19:D25)</f>
        <v>70</v>
      </c>
      <c r="E26" s="11"/>
      <c r="F26" s="18"/>
      <c r="G26" s="26"/>
      <c r="H26" s="23"/>
      <c r="I26" s="31"/>
      <c r="J26" s="56">
        <f>(J19+J20+J21+J22+J23+J24+J25)</f>
        <v>11150</v>
      </c>
      <c r="K26" s="52">
        <f>(K19+K20+K21+K22+K23+K24+K25)</f>
        <v>8170</v>
      </c>
    </row>
    <row r="27" spans="2:11" x14ac:dyDescent="0.25">
      <c r="B27" s="6"/>
      <c r="C27" s="38"/>
      <c r="D27" s="38"/>
      <c r="E27" s="12"/>
      <c r="F27" s="19"/>
      <c r="G27" s="28"/>
      <c r="H27" s="15"/>
      <c r="I27" s="33"/>
      <c r="J27" s="41"/>
      <c r="K27" s="46"/>
    </row>
    <row r="28" spans="2:11" x14ac:dyDescent="0.25">
      <c r="J28" s="37">
        <f>J8+J17+J26</f>
        <v>20800</v>
      </c>
      <c r="K28" s="45">
        <f>K8+K17+K26</f>
        <v>15160</v>
      </c>
    </row>
    <row r="29" spans="2:11" s="2" customFormat="1" x14ac:dyDescent="0.25"/>
    <row r="30" spans="2:11" x14ac:dyDescent="0.25">
      <c r="H30" t="s">
        <v>32</v>
      </c>
      <c r="I30" s="1"/>
      <c r="J30" s="7"/>
      <c r="K30" s="55">
        <f>(J8+K17)</f>
        <v>7430</v>
      </c>
    </row>
    <row r="31" spans="2:11" ht="15.75" customHeight="1" x14ac:dyDescent="0.25">
      <c r="H31" t="s">
        <v>31</v>
      </c>
      <c r="I31" s="1"/>
      <c r="J31" s="7"/>
      <c r="K31" s="54">
        <f>((J17-K17)+J26)</f>
        <v>13370</v>
      </c>
    </row>
    <row r="32" spans="2:11" x14ac:dyDescent="0.25">
      <c r="B32" t="s">
        <v>40</v>
      </c>
      <c r="H32" t="s">
        <v>37</v>
      </c>
      <c r="K32" s="57">
        <f>K30/(J28)</f>
        <v>0.35721153846153847</v>
      </c>
    </row>
    <row r="34" spans="2:3" x14ac:dyDescent="0.25">
      <c r="B34" t="s">
        <v>2</v>
      </c>
      <c r="C34" t="s">
        <v>39</v>
      </c>
    </row>
    <row r="35" spans="2:3" x14ac:dyDescent="0.25">
      <c r="B35" t="s">
        <v>28</v>
      </c>
      <c r="C35" t="s">
        <v>36</v>
      </c>
    </row>
    <row r="36" spans="2:3" x14ac:dyDescent="0.25">
      <c r="B36" t="s">
        <v>33</v>
      </c>
      <c r="C36" t="s">
        <v>34</v>
      </c>
    </row>
  </sheetData>
  <pageMargins left="0.7" right="0.7" top="0.75" bottom="0.75" header="0.3" footer="0.3"/>
  <pageSetup paperSize="9" scale="5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Wico Ankersmit</cp:lastModifiedBy>
  <cp:lastPrinted>2019-12-09T18:27:10Z</cp:lastPrinted>
  <dcterms:created xsi:type="dcterms:W3CDTF">2015-02-11T13:46:20Z</dcterms:created>
  <dcterms:modified xsi:type="dcterms:W3CDTF">2019-12-09T18:30:17Z</dcterms:modified>
</cp:coreProperties>
</file>